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kob\Desktop\SüdRing\"/>
    </mc:Choice>
  </mc:AlternateContent>
  <bookViews>
    <workbookView xWindow="0" yWindow="9600" windowWidth="25770" windowHeight="13050" activeTab="2"/>
  </bookViews>
  <sheets>
    <sheet name="Tabelle1" sheetId="1" r:id="rId1"/>
    <sheet name="Tabelle9" sheetId="9" r:id="rId2"/>
    <sheet name="Tabelle3" sheetId="11" r:id="rId3"/>
    <sheet name="Tabelle2" sheetId="10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1" l="1"/>
  <c r="R27" i="11"/>
  <c r="S27" i="11" s="1"/>
  <c r="P27" i="11"/>
  <c r="Q27" i="11" s="1"/>
  <c r="N27" i="11"/>
  <c r="O27" i="11" s="1"/>
  <c r="L27" i="11"/>
  <c r="M27" i="11" s="1"/>
  <c r="J27" i="11"/>
  <c r="K27" i="11" s="1"/>
  <c r="H27" i="11"/>
  <c r="I27" i="11" s="1"/>
  <c r="F27" i="11"/>
  <c r="G27" i="11" s="1"/>
  <c r="D27" i="11"/>
  <c r="E27" i="11" s="1"/>
  <c r="R26" i="11"/>
  <c r="S26" i="11" s="1"/>
  <c r="P26" i="11"/>
  <c r="Q26" i="11" s="1"/>
  <c r="N26" i="11"/>
  <c r="O26" i="11" s="1"/>
  <c r="L26" i="11"/>
  <c r="M26" i="11" s="1"/>
  <c r="J26" i="11"/>
  <c r="K26" i="11" s="1"/>
  <c r="H26" i="11"/>
  <c r="I26" i="11" s="1"/>
  <c r="F26" i="11"/>
  <c r="G26" i="11" s="1"/>
  <c r="D26" i="11"/>
  <c r="E26" i="11" s="1"/>
  <c r="R25" i="11"/>
  <c r="S25" i="11" s="1"/>
  <c r="P25" i="11"/>
  <c r="Q25" i="11" s="1"/>
  <c r="N25" i="11"/>
  <c r="O25" i="11" s="1"/>
  <c r="L25" i="11"/>
  <c r="M25" i="11" s="1"/>
  <c r="J25" i="11"/>
  <c r="K25" i="11" s="1"/>
  <c r="H25" i="11"/>
  <c r="I25" i="11" s="1"/>
  <c r="F25" i="11"/>
  <c r="G25" i="11" s="1"/>
  <c r="D25" i="11"/>
  <c r="E25" i="11" s="1"/>
  <c r="R24" i="11"/>
  <c r="S24" i="11" s="1"/>
  <c r="P24" i="11"/>
  <c r="Q24" i="11" s="1"/>
  <c r="N24" i="11"/>
  <c r="O24" i="11" s="1"/>
  <c r="L24" i="11"/>
  <c r="M24" i="11" s="1"/>
  <c r="J24" i="11"/>
  <c r="K24" i="11" s="1"/>
  <c r="H24" i="11"/>
  <c r="I24" i="11" s="1"/>
  <c r="F24" i="11"/>
  <c r="G24" i="11" s="1"/>
  <c r="D24" i="11"/>
  <c r="E24" i="11" s="1"/>
  <c r="R23" i="11"/>
  <c r="S23" i="11" s="1"/>
  <c r="P23" i="11"/>
  <c r="Q23" i="11" s="1"/>
  <c r="N23" i="11"/>
  <c r="O23" i="11" s="1"/>
  <c r="L23" i="11"/>
  <c r="M23" i="11" s="1"/>
  <c r="J23" i="11"/>
  <c r="K23" i="11" s="1"/>
  <c r="H23" i="11"/>
  <c r="I23" i="11" s="1"/>
  <c r="F23" i="11"/>
  <c r="G23" i="11" s="1"/>
  <c r="D23" i="11"/>
  <c r="E23" i="11" s="1"/>
  <c r="R22" i="11"/>
  <c r="S22" i="11" s="1"/>
  <c r="P22" i="11"/>
  <c r="Q22" i="11" s="1"/>
  <c r="N22" i="11"/>
  <c r="O22" i="11" s="1"/>
  <c r="L22" i="11"/>
  <c r="M22" i="11" s="1"/>
  <c r="J22" i="11"/>
  <c r="K22" i="11" s="1"/>
  <c r="H22" i="11"/>
  <c r="I22" i="11" s="1"/>
  <c r="F22" i="11"/>
  <c r="G22" i="11" s="1"/>
  <c r="D22" i="11"/>
  <c r="E22" i="11" s="1"/>
  <c r="R21" i="11"/>
  <c r="S21" i="11" s="1"/>
  <c r="P21" i="11"/>
  <c r="Q21" i="11" s="1"/>
  <c r="N21" i="11"/>
  <c r="O21" i="11" s="1"/>
  <c r="L21" i="11"/>
  <c r="M21" i="11" s="1"/>
  <c r="J21" i="11"/>
  <c r="K21" i="11" s="1"/>
  <c r="H21" i="11"/>
  <c r="I21" i="11" s="1"/>
  <c r="F21" i="11"/>
  <c r="G21" i="11" s="1"/>
  <c r="D21" i="11"/>
  <c r="E21" i="11" s="1"/>
  <c r="R20" i="11"/>
  <c r="S20" i="11" s="1"/>
  <c r="P20" i="11"/>
  <c r="Q20" i="11" s="1"/>
  <c r="N20" i="11"/>
  <c r="O20" i="11" s="1"/>
  <c r="L20" i="11"/>
  <c r="M20" i="11" s="1"/>
  <c r="J20" i="11"/>
  <c r="K20" i="11" s="1"/>
  <c r="H20" i="11"/>
  <c r="I20" i="11" s="1"/>
  <c r="F20" i="11"/>
  <c r="G20" i="11" s="1"/>
  <c r="D20" i="11"/>
  <c r="E20" i="11" s="1"/>
  <c r="R19" i="11"/>
  <c r="S19" i="11" s="1"/>
  <c r="P19" i="11"/>
  <c r="Q19" i="11" s="1"/>
  <c r="N19" i="11"/>
  <c r="O19" i="11" s="1"/>
  <c r="L19" i="11"/>
  <c r="M19" i="11" s="1"/>
  <c r="J19" i="11"/>
  <c r="K19" i="11" s="1"/>
  <c r="H19" i="11"/>
  <c r="I19" i="11" s="1"/>
  <c r="F19" i="11"/>
  <c r="G19" i="11" s="1"/>
  <c r="D19" i="11"/>
  <c r="E19" i="11" s="1"/>
  <c r="R18" i="11"/>
  <c r="S18" i="11" s="1"/>
  <c r="P18" i="11"/>
  <c r="Q18" i="11" s="1"/>
  <c r="N18" i="11"/>
  <c r="O18" i="11" s="1"/>
  <c r="L18" i="11"/>
  <c r="M18" i="11" s="1"/>
  <c r="J18" i="11"/>
  <c r="K18" i="11" s="1"/>
  <c r="H18" i="11"/>
  <c r="I18" i="11" s="1"/>
  <c r="F18" i="11"/>
  <c r="G18" i="11" s="1"/>
  <c r="D18" i="11"/>
  <c r="E18" i="11" s="1"/>
  <c r="R17" i="11"/>
  <c r="S17" i="11" s="1"/>
  <c r="P17" i="11"/>
  <c r="Q17" i="11" s="1"/>
  <c r="N17" i="11"/>
  <c r="O17" i="11" s="1"/>
  <c r="L17" i="11"/>
  <c r="M17" i="11" s="1"/>
  <c r="J17" i="11"/>
  <c r="K17" i="11" s="1"/>
  <c r="H17" i="11"/>
  <c r="I17" i="11" s="1"/>
  <c r="F17" i="11"/>
  <c r="G17" i="11" s="1"/>
  <c r="D17" i="11"/>
  <c r="E17" i="11" s="1"/>
  <c r="R16" i="11"/>
  <c r="S16" i="11" s="1"/>
  <c r="P16" i="11"/>
  <c r="Q16" i="11" s="1"/>
  <c r="N16" i="11"/>
  <c r="O16" i="11" s="1"/>
  <c r="L16" i="11"/>
  <c r="M16" i="11" s="1"/>
  <c r="J16" i="11"/>
  <c r="K16" i="11" s="1"/>
  <c r="H16" i="11"/>
  <c r="I16" i="11" s="1"/>
  <c r="F16" i="11"/>
  <c r="G16" i="11" s="1"/>
  <c r="D16" i="11"/>
  <c r="E16" i="11" s="1"/>
  <c r="R15" i="11"/>
  <c r="S15" i="11" s="1"/>
  <c r="P15" i="11"/>
  <c r="Q15" i="11" s="1"/>
  <c r="N15" i="11"/>
  <c r="O15" i="11" s="1"/>
  <c r="L15" i="11"/>
  <c r="M15" i="11" s="1"/>
  <c r="J15" i="11"/>
  <c r="K15" i="11" s="1"/>
  <c r="H15" i="11"/>
  <c r="I15" i="11" s="1"/>
  <c r="F15" i="11"/>
  <c r="G15" i="11" s="1"/>
  <c r="D15" i="11"/>
  <c r="E15" i="11" s="1"/>
  <c r="S14" i="11"/>
  <c r="Q14" i="11"/>
  <c r="O14" i="11"/>
  <c r="M14" i="11"/>
  <c r="K14" i="11"/>
  <c r="I14" i="11"/>
  <c r="G14" i="11"/>
  <c r="E14" i="11"/>
  <c r="S13" i="11"/>
  <c r="Q13" i="11"/>
  <c r="O13" i="11"/>
  <c r="M13" i="11"/>
  <c r="K13" i="11"/>
  <c r="I13" i="11"/>
  <c r="G13" i="11"/>
  <c r="E13" i="11"/>
  <c r="R12" i="11"/>
  <c r="S12" i="11" s="1"/>
  <c r="P12" i="11"/>
  <c r="Q12" i="11" s="1"/>
  <c r="N12" i="11"/>
  <c r="O12" i="11" s="1"/>
  <c r="L12" i="11"/>
  <c r="M12" i="11" s="1"/>
  <c r="J12" i="11"/>
  <c r="K12" i="11" s="1"/>
  <c r="H12" i="11"/>
  <c r="I12" i="11" s="1"/>
  <c r="F12" i="11"/>
  <c r="G12" i="11" s="1"/>
  <c r="D12" i="11"/>
  <c r="E12" i="11" s="1"/>
  <c r="R11" i="11"/>
  <c r="S11" i="11" s="1"/>
  <c r="P11" i="11"/>
  <c r="Q11" i="11" s="1"/>
  <c r="N11" i="11"/>
  <c r="O11" i="11" s="1"/>
  <c r="L11" i="11"/>
  <c r="M11" i="11" s="1"/>
  <c r="J11" i="11"/>
  <c r="K11" i="11" s="1"/>
  <c r="H11" i="11"/>
  <c r="I11" i="11" s="1"/>
  <c r="F11" i="11"/>
  <c r="G11" i="11" s="1"/>
  <c r="D11" i="11"/>
  <c r="E11" i="11" s="1"/>
  <c r="R10" i="11"/>
  <c r="S10" i="11" s="1"/>
  <c r="P10" i="11"/>
  <c r="Q10" i="11" s="1"/>
  <c r="N10" i="11"/>
  <c r="O10" i="11" s="1"/>
  <c r="L10" i="11"/>
  <c r="M10" i="11" s="1"/>
  <c r="J10" i="11"/>
  <c r="K10" i="11" s="1"/>
  <c r="H10" i="11"/>
  <c r="I10" i="11" s="1"/>
  <c r="F10" i="11"/>
  <c r="G10" i="11" s="1"/>
  <c r="D10" i="11"/>
  <c r="E10" i="11" s="1"/>
  <c r="R9" i="11"/>
  <c r="S9" i="11" s="1"/>
  <c r="P9" i="11"/>
  <c r="Q9" i="11" s="1"/>
  <c r="N9" i="11"/>
  <c r="O9" i="11" s="1"/>
  <c r="L9" i="11"/>
  <c r="M9" i="11" s="1"/>
  <c r="J9" i="11"/>
  <c r="K9" i="11" s="1"/>
  <c r="H9" i="11"/>
  <c r="I9" i="11" s="1"/>
  <c r="F9" i="11"/>
  <c r="G9" i="11" s="1"/>
  <c r="D9" i="11"/>
  <c r="E9" i="11" s="1"/>
  <c r="R8" i="11"/>
  <c r="S8" i="11" s="1"/>
  <c r="P8" i="11"/>
  <c r="Q8" i="11" s="1"/>
  <c r="Q28" i="11" s="1"/>
  <c r="N8" i="11"/>
  <c r="O8" i="11" s="1"/>
  <c r="L8" i="11"/>
  <c r="M8" i="11" s="1"/>
  <c r="J8" i="11"/>
  <c r="K8" i="11" s="1"/>
  <c r="H8" i="11"/>
  <c r="I8" i="11" s="1"/>
  <c r="I28" i="11" s="1"/>
  <c r="F8" i="11"/>
  <c r="G8" i="11" s="1"/>
  <c r="D8" i="11"/>
  <c r="E8" i="11" s="1"/>
  <c r="E28" i="11" s="1"/>
  <c r="AD351" i="10"/>
  <c r="AC351" i="10"/>
  <c r="AD349" i="10"/>
  <c r="AC349" i="10"/>
  <c r="AD347" i="10"/>
  <c r="AC347" i="10"/>
  <c r="AD346" i="10"/>
  <c r="AC346" i="10"/>
  <c r="AD345" i="10"/>
  <c r="AC345" i="10"/>
  <c r="AD344" i="10"/>
  <c r="AC344" i="10"/>
  <c r="AD343" i="10"/>
  <c r="AC343" i="10"/>
  <c r="AA342" i="10"/>
  <c r="AB342" i="10" s="1"/>
  <c r="AD334" i="10"/>
  <c r="AC334" i="10"/>
  <c r="AD332" i="10"/>
  <c r="AC332" i="10"/>
  <c r="AD330" i="10"/>
  <c r="AC330" i="10"/>
  <c r="AD329" i="10"/>
  <c r="AC329" i="10"/>
  <c r="AD328" i="10"/>
  <c r="AC328" i="10"/>
  <c r="AD327" i="10"/>
  <c r="AC327" i="10"/>
  <c r="AD326" i="10"/>
  <c r="AC326" i="10"/>
  <c r="AA325" i="10"/>
  <c r="AB325" i="10" s="1"/>
  <c r="AD317" i="10"/>
  <c r="AC317" i="10"/>
  <c r="AD315" i="10"/>
  <c r="AC315" i="10"/>
  <c r="AD313" i="10"/>
  <c r="AC313" i="10"/>
  <c r="AD312" i="10"/>
  <c r="AC312" i="10"/>
  <c r="AD311" i="10"/>
  <c r="AC311" i="10"/>
  <c r="AD310" i="10"/>
  <c r="AC310" i="10"/>
  <c r="AD309" i="10"/>
  <c r="AC309" i="10"/>
  <c r="AA308" i="10"/>
  <c r="AB308" i="10" s="1"/>
  <c r="AC300" i="10"/>
  <c r="AD300" i="10" s="1"/>
  <c r="AC298" i="10"/>
  <c r="AD298" i="10" s="1"/>
  <c r="AC296" i="10"/>
  <c r="AD296" i="10" s="1"/>
  <c r="AC295" i="10"/>
  <c r="AC294" i="10"/>
  <c r="AD294" i="10" s="1"/>
  <c r="AC293" i="10"/>
  <c r="AC292" i="10"/>
  <c r="AD292" i="10" s="1"/>
  <c r="AA291" i="10"/>
  <c r="AB291" i="10" s="1"/>
  <c r="AC283" i="10"/>
  <c r="AD283" i="10" s="1"/>
  <c r="AC281" i="10"/>
  <c r="AD281" i="10" s="1"/>
  <c r="AC279" i="10"/>
  <c r="AD279" i="10" s="1"/>
  <c r="AC278" i="10"/>
  <c r="AC277" i="10"/>
  <c r="AD277" i="10" s="1"/>
  <c r="AC276" i="10"/>
  <c r="AC275" i="10"/>
  <c r="AD275" i="10" s="1"/>
  <c r="AA274" i="10"/>
  <c r="AB274" i="10" s="1"/>
  <c r="AD266" i="10"/>
  <c r="AC266" i="10"/>
  <c r="AD264" i="10"/>
  <c r="AC264" i="10"/>
  <c r="AD262" i="10"/>
  <c r="AC262" i="10"/>
  <c r="AD261" i="10"/>
  <c r="AC261" i="10"/>
  <c r="AD260" i="10"/>
  <c r="AC260" i="10"/>
  <c r="AD259" i="10"/>
  <c r="AC259" i="10"/>
  <c r="AD258" i="10"/>
  <c r="AC258" i="10"/>
  <c r="AA257" i="10"/>
  <c r="AB257" i="10" s="1"/>
  <c r="AC249" i="10"/>
  <c r="AC247" i="10"/>
  <c r="AC245" i="10"/>
  <c r="AC244" i="10"/>
  <c r="AC243" i="10"/>
  <c r="AC242" i="10"/>
  <c r="AC241" i="10"/>
  <c r="AA240" i="10"/>
  <c r="AB240" i="10" s="1"/>
  <c r="AD232" i="10"/>
  <c r="AC232" i="10"/>
  <c r="AD230" i="10"/>
  <c r="AC230" i="10"/>
  <c r="AD228" i="10"/>
  <c r="AC228" i="10"/>
  <c r="AD227" i="10"/>
  <c r="AC227" i="10"/>
  <c r="AD226" i="10"/>
  <c r="AC226" i="10"/>
  <c r="AD225" i="10"/>
  <c r="AC225" i="10"/>
  <c r="AD224" i="10"/>
  <c r="AC224" i="10"/>
  <c r="AA223" i="10"/>
  <c r="AB223" i="10" s="1"/>
  <c r="AD215" i="10"/>
  <c r="AC215" i="10"/>
  <c r="AD213" i="10"/>
  <c r="AC213" i="10"/>
  <c r="AD211" i="10"/>
  <c r="AC211" i="10"/>
  <c r="AD210" i="10"/>
  <c r="AC210" i="10"/>
  <c r="AD209" i="10"/>
  <c r="AC209" i="10"/>
  <c r="AD208" i="10"/>
  <c r="AC208" i="10"/>
  <c r="AD207" i="10"/>
  <c r="AC207" i="10"/>
  <c r="AA206" i="10"/>
  <c r="AB206" i="10" s="1"/>
  <c r="AD198" i="10"/>
  <c r="AC198" i="10"/>
  <c r="AD196" i="10"/>
  <c r="AC196" i="10"/>
  <c r="AD194" i="10"/>
  <c r="AC194" i="10"/>
  <c r="AD193" i="10"/>
  <c r="AC193" i="10"/>
  <c r="AD192" i="10"/>
  <c r="AC192" i="10"/>
  <c r="AD191" i="10"/>
  <c r="AC191" i="10"/>
  <c r="AD190" i="10"/>
  <c r="AC190" i="10"/>
  <c r="AA189" i="10"/>
  <c r="AB189" i="10" s="1"/>
  <c r="AC181" i="10"/>
  <c r="AD181" i="10" s="1"/>
  <c r="AC179" i="10"/>
  <c r="AD179" i="10" s="1"/>
  <c r="AC177" i="10"/>
  <c r="AD177" i="10" s="1"/>
  <c r="AC176" i="10"/>
  <c r="AC175" i="10"/>
  <c r="AD175" i="10" s="1"/>
  <c r="AC174" i="10"/>
  <c r="AC173" i="10"/>
  <c r="AD173" i="10" s="1"/>
  <c r="AA172" i="10"/>
  <c r="AB172" i="10" s="1"/>
  <c r="AC164" i="10"/>
  <c r="AD164" i="10" s="1"/>
  <c r="AC162" i="10"/>
  <c r="AD162" i="10" s="1"/>
  <c r="AC160" i="10"/>
  <c r="AD160" i="10" s="1"/>
  <c r="AC159" i="10"/>
  <c r="AC158" i="10"/>
  <c r="AD158" i="10" s="1"/>
  <c r="AC157" i="10"/>
  <c r="AC156" i="10"/>
  <c r="AD156" i="10" s="1"/>
  <c r="AA155" i="10"/>
  <c r="AB155" i="10" s="1"/>
  <c r="AD147" i="10"/>
  <c r="AC147" i="10"/>
  <c r="AD145" i="10"/>
  <c r="AC145" i="10"/>
  <c r="AD143" i="10"/>
  <c r="AC143" i="10"/>
  <c r="AD142" i="10"/>
  <c r="AC142" i="10"/>
  <c r="AD141" i="10"/>
  <c r="AC141" i="10"/>
  <c r="AD140" i="10"/>
  <c r="AC140" i="10"/>
  <c r="AD139" i="10"/>
  <c r="AC139" i="10"/>
  <c r="AA138" i="10"/>
  <c r="AB138" i="10" s="1"/>
  <c r="AA119" i="10"/>
  <c r="AB119" i="10" s="1"/>
  <c r="AC111" i="10"/>
  <c r="AD111" i="10" s="1"/>
  <c r="AD109" i="10"/>
  <c r="AC109" i="10"/>
  <c r="AD107" i="10"/>
  <c r="AC107" i="10"/>
  <c r="AD106" i="10"/>
  <c r="AC106" i="10"/>
  <c r="AD105" i="10"/>
  <c r="AC105" i="10"/>
  <c r="AD104" i="10"/>
  <c r="AC104" i="10"/>
  <c r="AD103" i="10"/>
  <c r="AC103" i="10"/>
  <c r="AB102" i="10"/>
  <c r="AA102" i="10"/>
  <c r="AD94" i="10"/>
  <c r="AC94" i="10"/>
  <c r="AD92" i="10"/>
  <c r="AC92" i="10"/>
  <c r="AD90" i="10"/>
  <c r="AC90" i="10"/>
  <c r="AD89" i="10"/>
  <c r="AC89" i="10"/>
  <c r="AD88" i="10"/>
  <c r="AC88" i="10"/>
  <c r="AD87" i="10"/>
  <c r="AC87" i="10"/>
  <c r="AD86" i="10"/>
  <c r="AC86" i="10"/>
  <c r="AB85" i="10"/>
  <c r="AA85" i="10"/>
  <c r="AD77" i="10"/>
  <c r="AC77" i="10"/>
  <c r="AD75" i="10"/>
  <c r="AC75" i="10"/>
  <c r="AD73" i="10"/>
  <c r="AC73" i="10"/>
  <c r="AD72" i="10"/>
  <c r="AC72" i="10"/>
  <c r="AD71" i="10"/>
  <c r="AC71" i="10"/>
  <c r="AD70" i="10"/>
  <c r="AC70" i="10"/>
  <c r="AD69" i="10"/>
  <c r="AC69" i="10"/>
  <c r="AB68" i="10"/>
  <c r="AA68" i="10"/>
  <c r="AC60" i="10"/>
  <c r="AC58" i="10"/>
  <c r="AC56" i="10"/>
  <c r="AC55" i="10"/>
  <c r="AC54" i="10"/>
  <c r="AC53" i="10"/>
  <c r="AC52" i="10"/>
  <c r="AB51" i="10"/>
  <c r="AA51" i="10"/>
  <c r="AD43" i="10"/>
  <c r="AC43" i="10"/>
  <c r="AD41" i="10"/>
  <c r="AC41" i="10"/>
  <c r="AD39" i="10"/>
  <c r="AC39" i="10"/>
  <c r="AD38" i="10"/>
  <c r="AC38" i="10"/>
  <c r="AD37" i="10"/>
  <c r="AC37" i="10"/>
  <c r="AD36" i="10"/>
  <c r="AC36" i="10"/>
  <c r="AD35" i="10"/>
  <c r="AC35" i="10"/>
  <c r="AD34" i="10"/>
  <c r="AC34" i="10"/>
  <c r="AB33" i="10"/>
  <c r="AA33" i="10"/>
  <c r="C28" i="10"/>
  <c r="M28" i="11" l="1"/>
  <c r="G28" i="11"/>
  <c r="K28" i="11"/>
  <c r="S28" i="11"/>
  <c r="O28" i="11"/>
  <c r="AD52" i="10"/>
  <c r="AD53" i="10"/>
  <c r="AD54" i="10"/>
  <c r="AD55" i="10"/>
  <c r="AD56" i="10"/>
  <c r="AD58" i="10"/>
  <c r="AD60" i="10"/>
  <c r="AD242" i="10"/>
  <c r="AD244" i="10"/>
  <c r="AD157" i="10"/>
  <c r="AD159" i="10"/>
  <c r="AD174" i="10"/>
  <c r="AD176" i="10"/>
  <c r="AD241" i="10"/>
  <c r="AD243" i="10"/>
  <c r="AD245" i="10"/>
  <c r="AD247" i="10"/>
  <c r="AD249" i="10"/>
  <c r="AD276" i="10"/>
  <c r="AD278" i="10"/>
  <c r="AD293" i="10"/>
  <c r="AD295" i="10"/>
  <c r="E28" i="9"/>
  <c r="AE28" i="9"/>
  <c r="AC28" i="9"/>
  <c r="AA28" i="9"/>
  <c r="Y28" i="9"/>
  <c r="W28" i="9"/>
  <c r="U28" i="9"/>
  <c r="S28" i="9"/>
  <c r="Q28" i="9"/>
  <c r="O28" i="9"/>
  <c r="M28" i="9"/>
  <c r="K28" i="9"/>
  <c r="I28" i="9"/>
  <c r="G28" i="9"/>
  <c r="AE9" i="9"/>
  <c r="AE10" i="9"/>
  <c r="AE11" i="9"/>
  <c r="AE12" i="9"/>
  <c r="AE13" i="9"/>
  <c r="AE14" i="9"/>
  <c r="AE15" i="9"/>
  <c r="AE16" i="9"/>
  <c r="AE17" i="9"/>
  <c r="AE18" i="9"/>
  <c r="AE19" i="9"/>
  <c r="AE20" i="9"/>
  <c r="AE21" i="9"/>
  <c r="AE22" i="9"/>
  <c r="AE23" i="9"/>
  <c r="AE24" i="9"/>
  <c r="AE25" i="9"/>
  <c r="AE26" i="9"/>
  <c r="AE27" i="9"/>
  <c r="AE8" i="9"/>
  <c r="AC9" i="9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8" i="9"/>
  <c r="U27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8" i="9"/>
  <c r="S27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8" i="9"/>
  <c r="AD27" i="9"/>
  <c r="AB27" i="9"/>
  <c r="Z27" i="9"/>
  <c r="X27" i="9"/>
  <c r="V27" i="9"/>
  <c r="T27" i="9"/>
  <c r="R27" i="9"/>
  <c r="P27" i="9"/>
  <c r="N27" i="9"/>
  <c r="L27" i="9"/>
  <c r="J27" i="9"/>
  <c r="H27" i="9"/>
  <c r="F27" i="9"/>
  <c r="D27" i="9"/>
  <c r="AD26" i="9"/>
  <c r="AB26" i="9"/>
  <c r="Z26" i="9"/>
  <c r="X26" i="9"/>
  <c r="V26" i="9"/>
  <c r="T26" i="9"/>
  <c r="R26" i="9"/>
  <c r="P26" i="9"/>
  <c r="N26" i="9"/>
  <c r="L26" i="9"/>
  <c r="J26" i="9"/>
  <c r="H26" i="9"/>
  <c r="F26" i="9"/>
  <c r="D26" i="9"/>
  <c r="AD25" i="9"/>
  <c r="AB25" i="9"/>
  <c r="Z25" i="9"/>
  <c r="X25" i="9"/>
  <c r="V25" i="9"/>
  <c r="T25" i="9"/>
  <c r="R25" i="9"/>
  <c r="P25" i="9"/>
  <c r="N25" i="9"/>
  <c r="L25" i="9"/>
  <c r="J25" i="9"/>
  <c r="H25" i="9"/>
  <c r="F25" i="9"/>
  <c r="D25" i="9"/>
  <c r="AD24" i="9"/>
  <c r="AB24" i="9"/>
  <c r="Z24" i="9"/>
  <c r="X24" i="9"/>
  <c r="V24" i="9"/>
  <c r="T24" i="9"/>
  <c r="R24" i="9"/>
  <c r="P24" i="9"/>
  <c r="N24" i="9"/>
  <c r="L24" i="9"/>
  <c r="J24" i="9"/>
  <c r="H24" i="9"/>
  <c r="F24" i="9"/>
  <c r="D24" i="9"/>
  <c r="AD23" i="9"/>
  <c r="AB23" i="9"/>
  <c r="Z23" i="9"/>
  <c r="X23" i="9"/>
  <c r="V23" i="9"/>
  <c r="T23" i="9"/>
  <c r="R23" i="9"/>
  <c r="P23" i="9"/>
  <c r="N23" i="9"/>
  <c r="L23" i="9"/>
  <c r="J23" i="9"/>
  <c r="H23" i="9"/>
  <c r="F23" i="9"/>
  <c r="D23" i="9"/>
  <c r="AD22" i="9"/>
  <c r="AB22" i="9"/>
  <c r="Z22" i="9"/>
  <c r="X22" i="9"/>
  <c r="V22" i="9"/>
  <c r="T22" i="9"/>
  <c r="R22" i="9"/>
  <c r="P22" i="9"/>
  <c r="N22" i="9"/>
  <c r="L22" i="9"/>
  <c r="J22" i="9"/>
  <c r="H22" i="9"/>
  <c r="F22" i="9"/>
  <c r="D22" i="9"/>
  <c r="AD21" i="9"/>
  <c r="AB21" i="9"/>
  <c r="Z21" i="9"/>
  <c r="X21" i="9"/>
  <c r="V21" i="9"/>
  <c r="T21" i="9"/>
  <c r="R21" i="9"/>
  <c r="P21" i="9"/>
  <c r="N21" i="9"/>
  <c r="L21" i="9"/>
  <c r="J21" i="9"/>
  <c r="H21" i="9"/>
  <c r="F21" i="9"/>
  <c r="D21" i="9"/>
  <c r="AD20" i="9"/>
  <c r="AB20" i="9"/>
  <c r="Z20" i="9"/>
  <c r="X20" i="9"/>
  <c r="V20" i="9"/>
  <c r="T20" i="9"/>
  <c r="R20" i="9"/>
  <c r="P20" i="9"/>
  <c r="N20" i="9"/>
  <c r="L20" i="9"/>
  <c r="J20" i="9"/>
  <c r="H20" i="9"/>
  <c r="F20" i="9"/>
  <c r="D20" i="9"/>
  <c r="AD19" i="9"/>
  <c r="AB19" i="9"/>
  <c r="Z19" i="9"/>
  <c r="X19" i="9"/>
  <c r="V19" i="9"/>
  <c r="T19" i="9"/>
  <c r="R19" i="9"/>
  <c r="P19" i="9"/>
  <c r="N19" i="9"/>
  <c r="L19" i="9"/>
  <c r="J19" i="9"/>
  <c r="H19" i="9"/>
  <c r="F19" i="9"/>
  <c r="D19" i="9"/>
  <c r="AD18" i="9"/>
  <c r="AB18" i="9"/>
  <c r="Z18" i="9"/>
  <c r="X18" i="9"/>
  <c r="V18" i="9"/>
  <c r="T18" i="9"/>
  <c r="R18" i="9"/>
  <c r="P18" i="9"/>
  <c r="N18" i="9"/>
  <c r="L18" i="9"/>
  <c r="J18" i="9"/>
  <c r="H18" i="9"/>
  <c r="F18" i="9"/>
  <c r="D18" i="9"/>
  <c r="AD16" i="9"/>
  <c r="AD17" i="9"/>
  <c r="AB17" i="9"/>
  <c r="Z17" i="9"/>
  <c r="X17" i="9"/>
  <c r="V17" i="9"/>
  <c r="T17" i="9"/>
  <c r="R17" i="9"/>
  <c r="P17" i="9"/>
  <c r="N17" i="9"/>
  <c r="L17" i="9"/>
  <c r="J17" i="9"/>
  <c r="H17" i="9"/>
  <c r="F17" i="9"/>
  <c r="D17" i="9"/>
  <c r="AB16" i="9"/>
  <c r="Z16" i="9"/>
  <c r="X16" i="9"/>
  <c r="V16" i="9"/>
  <c r="T16" i="9"/>
  <c r="R16" i="9"/>
  <c r="P16" i="9"/>
  <c r="N16" i="9"/>
  <c r="L16" i="9"/>
  <c r="J16" i="9"/>
  <c r="H16" i="9"/>
  <c r="F16" i="9"/>
  <c r="D16" i="9"/>
  <c r="AD15" i="9"/>
  <c r="AB15" i="9"/>
  <c r="Z15" i="9"/>
  <c r="X15" i="9"/>
  <c r="V15" i="9"/>
  <c r="T15" i="9"/>
  <c r="R15" i="9"/>
  <c r="P15" i="9"/>
  <c r="N15" i="9"/>
  <c r="L15" i="9"/>
  <c r="J15" i="9"/>
  <c r="H15" i="9"/>
  <c r="F15" i="9"/>
  <c r="D15" i="9"/>
  <c r="AD12" i="9"/>
  <c r="AB12" i="9"/>
  <c r="Z12" i="9"/>
  <c r="X12" i="9"/>
  <c r="V12" i="9"/>
  <c r="T12" i="9"/>
  <c r="R12" i="9"/>
  <c r="P12" i="9"/>
  <c r="N12" i="9"/>
  <c r="L12" i="9"/>
  <c r="J12" i="9"/>
  <c r="H12" i="9"/>
  <c r="F12" i="9"/>
  <c r="D12" i="9"/>
  <c r="AD11" i="9"/>
  <c r="AB11" i="9"/>
  <c r="Z11" i="9"/>
  <c r="X11" i="9"/>
  <c r="V11" i="9"/>
  <c r="T11" i="9"/>
  <c r="R11" i="9"/>
  <c r="P11" i="9"/>
  <c r="N11" i="9"/>
  <c r="L11" i="9"/>
  <c r="J11" i="9"/>
  <c r="H11" i="9"/>
  <c r="F11" i="9"/>
  <c r="D11" i="9"/>
  <c r="AD10" i="9"/>
  <c r="AB10" i="9"/>
  <c r="Z10" i="9"/>
  <c r="X10" i="9"/>
  <c r="V10" i="9"/>
  <c r="T10" i="9"/>
  <c r="R10" i="9"/>
  <c r="P10" i="9"/>
  <c r="N10" i="9"/>
  <c r="L10" i="9"/>
  <c r="J10" i="9"/>
  <c r="H10" i="9"/>
  <c r="F10" i="9"/>
  <c r="D10" i="9"/>
  <c r="AD9" i="9"/>
  <c r="AB9" i="9"/>
  <c r="Z9" i="9"/>
  <c r="X9" i="9"/>
  <c r="V9" i="9"/>
  <c r="T9" i="9"/>
  <c r="R9" i="9"/>
  <c r="P9" i="9"/>
  <c r="N9" i="9"/>
  <c r="L9" i="9"/>
  <c r="J9" i="9"/>
  <c r="H9" i="9"/>
  <c r="F9" i="9"/>
  <c r="D9" i="9"/>
  <c r="AD8" i="9"/>
  <c r="AB8" i="9"/>
  <c r="Z8" i="9"/>
  <c r="X8" i="9"/>
  <c r="V8" i="9"/>
  <c r="T8" i="9"/>
  <c r="R8" i="9"/>
  <c r="P8" i="9"/>
  <c r="N8" i="9"/>
  <c r="L8" i="9"/>
  <c r="J8" i="9"/>
  <c r="H8" i="9"/>
  <c r="F8" i="9"/>
  <c r="D8" i="9"/>
  <c r="AA138" i="1"/>
  <c r="AB138" i="1" s="1"/>
  <c r="AC139" i="1"/>
  <c r="AD139" i="1"/>
  <c r="AC140" i="1"/>
  <c r="AD140" i="1"/>
  <c r="AC141" i="1"/>
  <c r="AD141" i="1"/>
  <c r="AC142" i="1"/>
  <c r="AD142" i="1"/>
  <c r="AC143" i="1"/>
  <c r="AD143" i="1"/>
  <c r="AC144" i="1"/>
  <c r="AD144" i="1"/>
  <c r="AC145" i="1"/>
  <c r="AD145" i="1"/>
  <c r="AC146" i="1"/>
  <c r="AD146" i="1"/>
  <c r="AC147" i="1"/>
  <c r="AD147" i="1"/>
  <c r="AC148" i="1"/>
  <c r="AD148" i="1"/>
  <c r="AC149" i="1"/>
  <c r="AD149" i="1"/>
  <c r="AD355" i="1" l="1"/>
  <c r="AC355" i="1"/>
  <c r="AD354" i="1"/>
  <c r="AC354" i="1"/>
  <c r="AD353" i="1"/>
  <c r="AC353" i="1"/>
  <c r="AD352" i="1"/>
  <c r="AC352" i="1"/>
  <c r="AD351" i="1"/>
  <c r="AC351" i="1"/>
  <c r="AD350" i="1"/>
  <c r="AC350" i="1"/>
  <c r="AD349" i="1"/>
  <c r="AC349" i="1"/>
  <c r="AD348" i="1"/>
  <c r="AC348" i="1"/>
  <c r="AD347" i="1"/>
  <c r="AC347" i="1"/>
  <c r="AD346" i="1"/>
  <c r="AC346" i="1"/>
  <c r="AD345" i="1"/>
  <c r="AC345" i="1"/>
  <c r="AD344" i="1"/>
  <c r="AC344" i="1"/>
  <c r="AD343" i="1"/>
  <c r="AC343" i="1"/>
  <c r="AA342" i="1"/>
  <c r="AB342" i="1" s="1"/>
  <c r="AD338" i="1"/>
  <c r="AC338" i="1"/>
  <c r="AD337" i="1"/>
  <c r="AC337" i="1"/>
  <c r="AD336" i="1"/>
  <c r="AC336" i="1"/>
  <c r="AD335" i="1"/>
  <c r="AC335" i="1"/>
  <c r="AD334" i="1"/>
  <c r="AC334" i="1"/>
  <c r="AD333" i="1"/>
  <c r="AC333" i="1"/>
  <c r="AD332" i="1"/>
  <c r="AC332" i="1"/>
  <c r="AD331" i="1"/>
  <c r="AC331" i="1"/>
  <c r="AD330" i="1"/>
  <c r="AC330" i="1"/>
  <c r="AD329" i="1"/>
  <c r="AC329" i="1"/>
  <c r="AD328" i="1"/>
  <c r="AC328" i="1"/>
  <c r="AD327" i="1"/>
  <c r="AC327" i="1"/>
  <c r="AD326" i="1"/>
  <c r="AC326" i="1"/>
  <c r="AA325" i="1"/>
  <c r="AB325" i="1" s="1"/>
  <c r="AD321" i="1"/>
  <c r="AC321" i="1"/>
  <c r="AD320" i="1"/>
  <c r="AC320" i="1"/>
  <c r="AD319" i="1"/>
  <c r="AC319" i="1"/>
  <c r="AD318" i="1"/>
  <c r="AC318" i="1"/>
  <c r="AD317" i="1"/>
  <c r="AC317" i="1"/>
  <c r="AD316" i="1"/>
  <c r="AC316" i="1"/>
  <c r="AD315" i="1"/>
  <c r="AC315" i="1"/>
  <c r="AD314" i="1"/>
  <c r="AC314" i="1"/>
  <c r="AD313" i="1"/>
  <c r="AC313" i="1"/>
  <c r="AD312" i="1"/>
  <c r="AC312" i="1"/>
  <c r="AD311" i="1"/>
  <c r="AC311" i="1"/>
  <c r="AD310" i="1"/>
  <c r="AC310" i="1"/>
  <c r="AD309" i="1"/>
  <c r="AC309" i="1"/>
  <c r="AA308" i="1"/>
  <c r="AB308" i="1" s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292" i="1"/>
  <c r="AA291" i="1"/>
  <c r="AB291" i="1" s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75" i="1"/>
  <c r="AA274" i="1"/>
  <c r="AB274" i="1" s="1"/>
  <c r="AD270" i="1"/>
  <c r="AC270" i="1"/>
  <c r="AD269" i="1"/>
  <c r="AC269" i="1"/>
  <c r="AD268" i="1"/>
  <c r="AC268" i="1"/>
  <c r="AD267" i="1"/>
  <c r="AC267" i="1"/>
  <c r="AD266" i="1"/>
  <c r="AC266" i="1"/>
  <c r="AD265" i="1"/>
  <c r="AC265" i="1"/>
  <c r="AD264" i="1"/>
  <c r="AC264" i="1"/>
  <c r="AD263" i="1"/>
  <c r="AC263" i="1"/>
  <c r="AD262" i="1"/>
  <c r="AC262" i="1"/>
  <c r="AD261" i="1"/>
  <c r="AC261" i="1"/>
  <c r="AD260" i="1"/>
  <c r="AC260" i="1"/>
  <c r="AD259" i="1"/>
  <c r="AC259" i="1"/>
  <c r="AD258" i="1"/>
  <c r="AC258" i="1"/>
  <c r="AA257" i="1"/>
  <c r="AB257" i="1" s="1"/>
  <c r="AC245" i="1"/>
  <c r="AC246" i="1"/>
  <c r="AC247" i="1"/>
  <c r="AC248" i="1"/>
  <c r="AC249" i="1"/>
  <c r="AC250" i="1"/>
  <c r="AC251" i="1"/>
  <c r="AC252" i="1"/>
  <c r="AC253" i="1"/>
  <c r="AC242" i="1"/>
  <c r="AC243" i="1"/>
  <c r="AC244" i="1"/>
  <c r="AC241" i="1"/>
  <c r="AA240" i="1"/>
  <c r="AB240" i="1" s="1"/>
  <c r="AD236" i="1"/>
  <c r="AC236" i="1"/>
  <c r="AD235" i="1"/>
  <c r="AC235" i="1"/>
  <c r="AD234" i="1"/>
  <c r="AC234" i="1"/>
  <c r="AD233" i="1"/>
  <c r="AC233" i="1"/>
  <c r="AD232" i="1"/>
  <c r="AC232" i="1"/>
  <c r="AD231" i="1"/>
  <c r="AC231" i="1"/>
  <c r="AD230" i="1"/>
  <c r="AC230" i="1"/>
  <c r="AD229" i="1"/>
  <c r="AC229" i="1"/>
  <c r="AD228" i="1"/>
  <c r="AC228" i="1"/>
  <c r="AD227" i="1"/>
  <c r="AC227" i="1"/>
  <c r="AD226" i="1"/>
  <c r="AC226" i="1"/>
  <c r="AD225" i="1"/>
  <c r="AC225" i="1"/>
  <c r="AD224" i="1"/>
  <c r="AC224" i="1"/>
  <c r="AA223" i="1"/>
  <c r="AB223" i="1" s="1"/>
  <c r="AD219" i="1"/>
  <c r="AC219" i="1"/>
  <c r="AD218" i="1"/>
  <c r="AC218" i="1"/>
  <c r="AD217" i="1"/>
  <c r="AC217" i="1"/>
  <c r="AD216" i="1"/>
  <c r="AC216" i="1"/>
  <c r="AD215" i="1"/>
  <c r="AC215" i="1"/>
  <c r="AD214" i="1"/>
  <c r="AC214" i="1"/>
  <c r="AD213" i="1"/>
  <c r="AC213" i="1"/>
  <c r="AD212" i="1"/>
  <c r="AC212" i="1"/>
  <c r="AD211" i="1"/>
  <c r="AC211" i="1"/>
  <c r="AD210" i="1"/>
  <c r="AC210" i="1"/>
  <c r="AD209" i="1"/>
  <c r="AC209" i="1"/>
  <c r="AD208" i="1"/>
  <c r="AC208" i="1"/>
  <c r="AD207" i="1"/>
  <c r="AC207" i="1"/>
  <c r="AA206" i="1"/>
  <c r="AB206" i="1" s="1"/>
  <c r="AD202" i="1"/>
  <c r="AD191" i="1"/>
  <c r="AD192" i="1"/>
  <c r="AD193" i="1"/>
  <c r="AD194" i="1"/>
  <c r="AD195" i="1"/>
  <c r="AD196" i="1"/>
  <c r="AD197" i="1"/>
  <c r="AD198" i="1"/>
  <c r="AD199" i="1"/>
  <c r="AD200" i="1"/>
  <c r="AD201" i="1"/>
  <c r="AD190" i="1"/>
  <c r="AC195" i="1"/>
  <c r="AC196" i="1"/>
  <c r="AC197" i="1"/>
  <c r="AC198" i="1"/>
  <c r="AC199" i="1"/>
  <c r="AC200" i="1"/>
  <c r="AC201" i="1"/>
  <c r="AC202" i="1"/>
  <c r="AC191" i="1"/>
  <c r="AC192" i="1"/>
  <c r="AC193" i="1"/>
  <c r="AC194" i="1"/>
  <c r="AC190" i="1"/>
  <c r="AA189" i="1"/>
  <c r="AB189" i="1" s="1"/>
  <c r="AC179" i="1"/>
  <c r="AC180" i="1"/>
  <c r="AC181" i="1"/>
  <c r="AC182" i="1"/>
  <c r="AC183" i="1"/>
  <c r="AC184" i="1"/>
  <c r="AC185" i="1"/>
  <c r="AC174" i="1"/>
  <c r="AC175" i="1"/>
  <c r="AC176" i="1"/>
  <c r="AC177" i="1"/>
  <c r="AC178" i="1"/>
  <c r="AC173" i="1"/>
  <c r="AA172" i="1"/>
  <c r="AB172" i="1" s="1"/>
  <c r="AC161" i="1"/>
  <c r="AC162" i="1"/>
  <c r="AC163" i="1"/>
  <c r="AC164" i="1"/>
  <c r="AC165" i="1"/>
  <c r="AC166" i="1"/>
  <c r="AC167" i="1"/>
  <c r="AC168" i="1"/>
  <c r="AC157" i="1"/>
  <c r="AC158" i="1"/>
  <c r="AC159" i="1"/>
  <c r="AC160" i="1"/>
  <c r="AC156" i="1"/>
  <c r="AA155" i="1"/>
  <c r="AB155" i="1" s="1"/>
  <c r="AD151" i="1"/>
  <c r="AC151" i="1"/>
  <c r="AD150" i="1"/>
  <c r="AC150" i="1"/>
  <c r="AD275" i="1" l="1"/>
  <c r="AD173" i="1"/>
  <c r="AD177" i="1"/>
  <c r="AD175" i="1"/>
  <c r="AD284" i="1"/>
  <c r="AD280" i="1"/>
  <c r="AD276" i="1"/>
  <c r="AD245" i="1"/>
  <c r="AD252" i="1"/>
  <c r="AD250" i="1"/>
  <c r="AD248" i="1"/>
  <c r="AD246" i="1"/>
  <c r="AD178" i="1"/>
  <c r="AD176" i="1"/>
  <c r="AD174" i="1"/>
  <c r="AD185" i="1"/>
  <c r="AD183" i="1"/>
  <c r="AD181" i="1"/>
  <c r="AD179" i="1"/>
  <c r="AD241" i="1"/>
  <c r="AD243" i="1"/>
  <c r="AD253" i="1"/>
  <c r="AD160" i="1"/>
  <c r="AD158" i="1"/>
  <c r="AD244" i="1"/>
  <c r="AD242" i="1"/>
  <c r="AD249" i="1"/>
  <c r="AD287" i="1"/>
  <c r="AD285" i="1"/>
  <c r="AD283" i="1"/>
  <c r="AD281" i="1"/>
  <c r="AD279" i="1"/>
  <c r="AD277" i="1"/>
  <c r="AD302" i="1"/>
  <c r="AD298" i="1"/>
  <c r="AD296" i="1"/>
  <c r="AD294" i="1"/>
  <c r="AD156" i="1"/>
  <c r="AD159" i="1"/>
  <c r="AD157" i="1"/>
  <c r="AD167" i="1"/>
  <c r="AD165" i="1"/>
  <c r="AD163" i="1"/>
  <c r="AD161" i="1"/>
  <c r="AD304" i="1"/>
  <c r="AD300" i="1"/>
  <c r="AD292" i="1"/>
  <c r="AD301" i="1"/>
  <c r="AD297" i="1"/>
  <c r="AD295" i="1"/>
  <c r="AD293" i="1"/>
  <c r="AD168" i="1"/>
  <c r="AD166" i="1"/>
  <c r="AD164" i="1"/>
  <c r="AD162" i="1"/>
  <c r="AD180" i="1"/>
  <c r="AD184" i="1"/>
  <c r="AD182" i="1"/>
  <c r="AD251" i="1"/>
  <c r="AD247" i="1"/>
  <c r="AD286" i="1"/>
  <c r="AD282" i="1"/>
  <c r="AD278" i="1"/>
  <c r="AD303" i="1"/>
  <c r="AD299" i="1"/>
  <c r="AA119" i="1"/>
  <c r="AB119" i="1" s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03" i="1"/>
  <c r="AA102" i="1"/>
  <c r="AB102" i="1" s="1"/>
  <c r="AD98" i="1"/>
  <c r="AC98" i="1"/>
  <c r="AD97" i="1"/>
  <c r="AC97" i="1"/>
  <c r="AD96" i="1"/>
  <c r="AC96" i="1"/>
  <c r="AD95" i="1"/>
  <c r="AC95" i="1"/>
  <c r="AD94" i="1"/>
  <c r="AC94" i="1"/>
  <c r="AD93" i="1"/>
  <c r="AC93" i="1"/>
  <c r="AD92" i="1"/>
  <c r="AC92" i="1"/>
  <c r="AD91" i="1"/>
  <c r="AC91" i="1"/>
  <c r="AD90" i="1"/>
  <c r="AC90" i="1"/>
  <c r="AD89" i="1"/>
  <c r="AC89" i="1"/>
  <c r="AD88" i="1"/>
  <c r="AC88" i="1"/>
  <c r="AD87" i="1"/>
  <c r="AC87" i="1"/>
  <c r="AD86" i="1"/>
  <c r="AC86" i="1"/>
  <c r="AA85" i="1"/>
  <c r="AB85" i="1" s="1"/>
  <c r="AC81" i="1"/>
  <c r="AD81" i="1"/>
  <c r="AD70" i="1"/>
  <c r="AD71" i="1"/>
  <c r="AD72" i="1"/>
  <c r="AD73" i="1"/>
  <c r="AD74" i="1"/>
  <c r="AD75" i="1"/>
  <c r="AD76" i="1"/>
  <c r="AD77" i="1"/>
  <c r="AD78" i="1"/>
  <c r="AD79" i="1"/>
  <c r="AD80" i="1"/>
  <c r="AD69" i="1"/>
  <c r="AC70" i="1"/>
  <c r="AC71" i="1"/>
  <c r="AC72" i="1"/>
  <c r="AC73" i="1"/>
  <c r="AC74" i="1"/>
  <c r="AC75" i="1"/>
  <c r="AC76" i="1"/>
  <c r="AC77" i="1"/>
  <c r="AC78" i="1"/>
  <c r="AC79" i="1"/>
  <c r="AC80" i="1"/>
  <c r="AC69" i="1"/>
  <c r="AA68" i="1"/>
  <c r="AB68" i="1" s="1"/>
  <c r="AA51" i="1"/>
  <c r="AB51" i="1" s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47" i="1"/>
  <c r="AC46" i="1"/>
  <c r="AC45" i="1"/>
  <c r="AC44" i="1"/>
  <c r="AC43" i="1"/>
  <c r="AC42" i="1"/>
  <c r="AC41" i="1"/>
  <c r="AC40" i="1"/>
  <c r="AC35" i="1"/>
  <c r="AC36" i="1"/>
  <c r="AC37" i="1"/>
  <c r="AC38" i="1"/>
  <c r="AC39" i="1"/>
  <c r="AC34" i="1"/>
  <c r="AD107" i="1" l="1"/>
  <c r="AD105" i="1"/>
  <c r="AD103" i="1"/>
  <c r="AD114" i="1"/>
  <c r="AD112" i="1"/>
  <c r="AD110" i="1"/>
  <c r="AD108" i="1"/>
  <c r="AD106" i="1"/>
  <c r="AD104" i="1"/>
  <c r="AD115" i="1"/>
  <c r="AD113" i="1"/>
  <c r="AD111" i="1"/>
  <c r="AD109" i="1"/>
  <c r="AD53" i="1"/>
  <c r="AD54" i="1"/>
  <c r="AD55" i="1"/>
  <c r="AD56" i="1"/>
  <c r="AD58" i="1"/>
  <c r="AD60" i="1"/>
  <c r="AD62" i="1"/>
  <c r="AD64" i="1"/>
  <c r="AD57" i="1"/>
  <c r="AD59" i="1"/>
  <c r="AD61" i="1"/>
  <c r="AD63" i="1"/>
  <c r="AD52" i="1"/>
  <c r="AA33" i="1"/>
  <c r="AD35" i="1" s="1"/>
  <c r="AD43" i="1" l="1"/>
  <c r="AD38" i="1"/>
  <c r="AB33" i="1"/>
  <c r="AD47" i="1"/>
  <c r="AD37" i="1"/>
  <c r="AD40" i="1"/>
  <c r="AD42" i="1"/>
  <c r="AD44" i="1"/>
  <c r="AD46" i="1"/>
  <c r="AD34" i="1"/>
  <c r="AD45" i="1"/>
  <c r="AD41" i="1"/>
  <c r="AD36" i="1"/>
  <c r="AD39" i="1"/>
  <c r="C28" i="9" l="1"/>
  <c r="C28" i="1" l="1"/>
</calcChain>
</file>

<file path=xl/sharedStrings.xml><?xml version="1.0" encoding="utf-8"?>
<sst xmlns="http://schemas.openxmlformats.org/spreadsheetml/2006/main" count="1187" uniqueCount="95">
  <si>
    <t>5.2 Trennwirkung durch Strassen reduzieren</t>
  </si>
  <si>
    <t>DTV * AnwohnerInnen</t>
  </si>
  <si>
    <t xml:space="preserve"> P-h/Tag W 20% 3.0%</t>
  </si>
  <si>
    <t xml:space="preserve">1.1 Reisezeiten verringern </t>
  </si>
  <si>
    <t>Fz-km/a W 13% 2.0%</t>
  </si>
  <si>
    <t xml:space="preserve">1.2 Betriebskosten MIV senken </t>
  </si>
  <si>
    <t>W 33% 5.0%</t>
  </si>
  <si>
    <t xml:space="preserve">1.3 Zuverlässigkeit des Verkehrssystems verbessern </t>
  </si>
  <si>
    <t xml:space="preserve"> G 33% 5.0%</t>
  </si>
  <si>
    <t xml:space="preserve">1.4 Attraktivität des Fuss- und Veloverkehrs steigern </t>
  </si>
  <si>
    <t xml:space="preserve"> Unfallindex G 5% 100% 5.0%</t>
  </si>
  <si>
    <t xml:space="preserve">2.1 Verkehrssicherheit erhöhen </t>
  </si>
  <si>
    <t xml:space="preserve"> CHF/a W 0% 0.0%</t>
  </si>
  <si>
    <t xml:space="preserve">3.1 Investitionskosten optimieren/minimieren </t>
  </si>
  <si>
    <t xml:space="preserve">3.2 Betriebs- und Unterhaltskosten optimieren/minimieren </t>
  </si>
  <si>
    <t>qualitativ W 100% 8.0%</t>
  </si>
  <si>
    <t xml:space="preserve">3.3 Realisierungszeit- und risiken gering halten </t>
  </si>
  <si>
    <t>Mio UBP/a U 7% 2.0%</t>
  </si>
  <si>
    <t xml:space="preserve">4.1 Luftbelastung reduzieren (Emissionen) </t>
  </si>
  <si>
    <t>Mio UBP/a U 10% 3.0%</t>
  </si>
  <si>
    <t>4.2 Treibhausgasemissionen reduzieren</t>
  </si>
  <si>
    <t xml:space="preserve"> qualitativ U 17% 5.0%</t>
  </si>
  <si>
    <t xml:space="preserve">4.3 Beeinträchtigung von Lebensräumen und Schutzgebieten minimieren </t>
  </si>
  <si>
    <t>qualitativ U 17% 5.0%</t>
  </si>
  <si>
    <t>4.4 Beeinträchtigung des Landschafts- und Ortsbildes bildes minimieren</t>
  </si>
  <si>
    <t xml:space="preserve">4.5 Lärmbelastete Flächen in Schutz- und Erholungsgebieten minimieren </t>
  </si>
  <si>
    <t xml:space="preserve"> ha (gewichtet) U 17% 5.0%</t>
  </si>
  <si>
    <t xml:space="preserve">4.6 Flächenbeanspruchung minimieren </t>
  </si>
  <si>
    <t xml:space="preserve">4.7 Beeinträchtigung von Grundwasser und Oberflächengewässern minimieren </t>
  </si>
  <si>
    <t>qualitativ G 33% 10.0%</t>
  </si>
  <si>
    <t>5.1 Verkehrslärmbelastung reduzieren</t>
  </si>
  <si>
    <t>5.3 Städtebauliche Aufwertung und Wohnlichkeit verbessern</t>
  </si>
  <si>
    <t>qualitativ W 50% 6.0%</t>
  </si>
  <si>
    <t xml:space="preserve">6.1 Erschliessung und Erreichbarkeit der Betriebsstandorte verbessern </t>
  </si>
  <si>
    <t xml:space="preserve">6.2 Attraktivität und Standortgunst für wirtschaftliche Entwicklung verbessern </t>
  </si>
  <si>
    <t>MK 3.3 ohne</t>
  </si>
  <si>
    <t>pos</t>
  </si>
  <si>
    <t>neg</t>
  </si>
  <si>
    <t>MK 3.3 lang</t>
  </si>
  <si>
    <t>Nutzwertanalyse Zusammenzug</t>
  </si>
  <si>
    <t>Nutzenpunkte</t>
  </si>
  <si>
    <t xml:space="preserve">Referenzzustand </t>
  </si>
  <si>
    <t>Variante</t>
  </si>
  <si>
    <t>MK 1 modifiziert</t>
  </si>
  <si>
    <t>Mengengerüst</t>
  </si>
  <si>
    <t>P-h/Tag</t>
  </si>
  <si>
    <t>Perimeter</t>
  </si>
  <si>
    <t>MK 3.4S  mit A14/A13</t>
  </si>
  <si>
    <t>MK 3.4 S  ohne A14/A13</t>
  </si>
  <si>
    <t>MK 3.5 mit A14/A13</t>
  </si>
  <si>
    <t xml:space="preserve">Var 1 ohne A13 mit Rosenbeger </t>
  </si>
  <si>
    <t>Var 1 ohne A13  ohne Rosenberger</t>
  </si>
  <si>
    <t>Var 2 ohne A13 mit Rosenberger</t>
  </si>
  <si>
    <t>Var 2 ohne  A13 ohne Rosenberger</t>
  </si>
  <si>
    <t>Var 1 mit A13  mit Rosenberger</t>
  </si>
  <si>
    <t>Var 1 mit A13 ohne Rosenberger</t>
  </si>
  <si>
    <t>Var 2 mit A13  mit Rosenberger</t>
  </si>
  <si>
    <t>Var 2 mit A13 ohne Rosenberger</t>
  </si>
  <si>
    <t>Diff.z.Ref.</t>
  </si>
  <si>
    <t>Nutzenpkte</t>
  </si>
  <si>
    <t>max.Pkte</t>
  </si>
  <si>
    <t>"Note"</t>
  </si>
  <si>
    <t>Unfallindex</t>
  </si>
  <si>
    <t>CHF/a</t>
  </si>
  <si>
    <t>Mio UBP/a</t>
  </si>
  <si>
    <t>Ueberdeckung und Tieflage</t>
  </si>
  <si>
    <t>m2(gewichtet)</t>
  </si>
  <si>
    <t xml:space="preserve">Abwasser Strasse </t>
  </si>
  <si>
    <t>Lärmindex</t>
  </si>
  <si>
    <t xml:space="preserve">Kosten </t>
  </si>
  <si>
    <t xml:space="preserve">MK 3.3 ohne </t>
  </si>
  <si>
    <t xml:space="preserve">TOTAL </t>
  </si>
  <si>
    <t>TOTAL D3:AB28</t>
  </si>
  <si>
    <t xml:space="preserve">Rangfolge </t>
  </si>
  <si>
    <t xml:space="preserve">Invest.Kosten / Betriebskosten   nicht berücksichtigt </t>
  </si>
  <si>
    <t xml:space="preserve">Südring Var.2 incl. Rheinquerung /teilw. Überdachung ist die zweitgünstigste Variante. </t>
  </si>
  <si>
    <t>Diepoldsau ohne Durchgangsverkehr</t>
  </si>
  <si>
    <t>Nutzwertanalyse: Basis sind die Indikatorenblater :160111 Indikatorenblätter (003).pdf</t>
  </si>
  <si>
    <t xml:space="preserve">Sieber Jakob Nollenstrasse 1. 9444 diepoldsau </t>
  </si>
  <si>
    <t>Alles auf Grund Gemeinde Diepoldsau</t>
  </si>
  <si>
    <t>Keine Gebäude im Krridor</t>
  </si>
  <si>
    <t>Keine Strassen 2. Kat. U. höher müssen gequert werden</t>
  </si>
  <si>
    <t xml:space="preserve">Keine Flussbauten </t>
  </si>
  <si>
    <t xml:space="preserve">Keine Verkehrsumleitungen nötig </t>
  </si>
  <si>
    <t xml:space="preserve">Bau in Tieflage </t>
  </si>
  <si>
    <t>Bau in Ueberdeckung  1 m diff.   (Resimat.</t>
  </si>
  <si>
    <t xml:space="preserve">Künftige Industriegebiete  direkt erschlossen </t>
  </si>
  <si>
    <t>Keine Str. 2. Kat. Und höher queren</t>
  </si>
  <si>
    <t xml:space="preserve">Grössmöglich entfernung zu Wohngebiete , auch in 100 und mehr Jahren </t>
  </si>
  <si>
    <t>keine Bauten im Grundwasser</t>
  </si>
  <si>
    <t>Regenwasser ab strasse führen (-)</t>
  </si>
  <si>
    <t>Auch in 100 Jahren Flächen beansprucht</t>
  </si>
  <si>
    <t>Verkehrssicherheit auf Schnellstrasse wesentlich höher als auf Hauptstrassen</t>
  </si>
  <si>
    <t xml:space="preserve"> </t>
  </si>
  <si>
    <t>Nutzwertanalyse: Basis sind die Indikatorenblätter :160111 Indikatorenblätter (003).pdf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</si>
</sst>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/>
    <xf numFmtId="0" fontId="0" fillId="0" borderId="0" xfId="0" applyAlignment="1">
      <alignment vertical="center"/>
    </xf>
    <xf numFmtId="0" fontId="0" fillId="2" borderId="0" xfId="0" applyFill="1"/>
    <xf numFmtId="16" fontId="0" fillId="0" borderId="0" xfId="0" applyNumberFormat="1"/>
    <xf numFmtId="0" fontId="0" fillId="0" borderId="0" xfId="0" applyFill="1"/>
    <xf numFmtId="0" fontId="0" fillId="0" borderId="0" xfId="0" quotePrefix="1"/>
    <xf numFmtId="1" fontId="0" fillId="0" borderId="0" xfId="0" applyNumberFormat="1"/>
    <xf numFmtId="9" fontId="0" fillId="0" borderId="0" xfId="0" applyNumberFormat="1"/>
    <xf numFmtId="0" fontId="0" fillId="0" borderId="1" xfId="0" applyBorder="1"/>
    <xf numFmtId="1" fontId="0" fillId="0" borderId="1" xfId="0" applyNumberFormat="1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textRotation="90"/>
    </xf>
    <xf numFmtId="0" fontId="0" fillId="2" borderId="2" xfId="0" applyFill="1" applyBorder="1" applyAlignment="1">
      <alignment textRotation="90"/>
    </xf>
    <xf numFmtId="16" fontId="0" fillId="0" borderId="2" xfId="0" applyNumberFormat="1" applyBorder="1"/>
    <xf numFmtId="0" fontId="0" fillId="2" borderId="2" xfId="0" applyFill="1" applyBorder="1"/>
    <xf numFmtId="0" fontId="0" fillId="0" borderId="2" xfId="0" applyBorder="1" applyAlignment="1">
      <alignment vertical="center"/>
    </xf>
    <xf numFmtId="1" fontId="0" fillId="0" borderId="2" xfId="0" quotePrefix="1" applyNumberFormat="1" applyBorder="1"/>
    <xf numFmtId="1" fontId="0" fillId="2" borderId="2" xfId="0" quotePrefix="1" applyNumberFormat="1" applyFill="1" applyBorder="1"/>
    <xf numFmtId="1" fontId="0" fillId="0" borderId="2" xfId="0" applyNumberFormat="1" applyBorder="1"/>
    <xf numFmtId="1" fontId="0" fillId="2" borderId="2" xfId="0" applyNumberFormat="1" applyFill="1" applyBorder="1"/>
    <xf numFmtId="1" fontId="0" fillId="0" borderId="2" xfId="0" quotePrefix="1" applyNumberFormat="1" applyFill="1" applyBorder="1"/>
    <xf numFmtId="0" fontId="1" fillId="0" borderId="0" xfId="0" applyFont="1"/>
    <xf numFmtId="1" fontId="0" fillId="0" borderId="2" xfId="0" applyNumberFormat="1" applyFill="1" applyBorder="1"/>
    <xf numFmtId="0" fontId="0" fillId="3" borderId="0" xfId="0" applyFill="1"/>
    <xf numFmtId="0" fontId="0" fillId="3" borderId="0" xfId="0" applyFont="1" applyFill="1"/>
    <xf numFmtId="0" fontId="1" fillId="2" borderId="0" xfId="0" applyFont="1" applyFill="1"/>
    <xf numFmtId="0" fontId="1" fillId="2" borderId="2" xfId="0" applyFont="1" applyFill="1" applyBorder="1"/>
    <xf numFmtId="0" fontId="2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4" borderId="2" xfId="0" applyFill="1" applyBorder="1"/>
    <xf numFmtId="0" fontId="0" fillId="0" borderId="2" xfId="0" applyFill="1" applyBorder="1"/>
    <xf numFmtId="1" fontId="0" fillId="4" borderId="2" xfId="0" quotePrefix="1" applyNumberFormat="1" applyFill="1" applyBorder="1"/>
    <xf numFmtId="1" fontId="0" fillId="4" borderId="2" xfId="0" applyNumberFormat="1" applyFill="1" applyBorder="1"/>
    <xf numFmtId="1" fontId="0" fillId="3" borderId="2" xfId="0" quotePrefix="1" applyNumberFormat="1" applyFill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5"/>
  <sheetViews>
    <sheetView topLeftCell="A7" workbookViewId="0">
      <selection activeCell="A31" sqref="A31"/>
    </sheetView>
  </sheetViews>
  <sheetFormatPr baseColWidth="10" defaultRowHeight="15" x14ac:dyDescent="0.25"/>
  <cols>
    <col min="1" max="1" width="73.140625" customWidth="1"/>
    <col min="2" max="2" width="26.7109375" customWidth="1"/>
    <col min="3" max="4" width="7.7109375" customWidth="1"/>
    <col min="5" max="5" width="9.5703125" customWidth="1"/>
    <col min="6" max="8" width="7.140625" customWidth="1"/>
    <col min="9" max="10" width="5.5703125" customWidth="1"/>
    <col min="11" max="11" width="5.140625" customWidth="1"/>
    <col min="12" max="12" width="17.85546875" customWidth="1"/>
    <col min="13" max="14" width="5.140625" customWidth="1"/>
    <col min="15" max="17" width="5" customWidth="1"/>
    <col min="18" max="18" width="4.85546875" customWidth="1"/>
    <col min="19" max="19" width="5.5703125" customWidth="1"/>
    <col min="20" max="20" width="5.140625" customWidth="1"/>
    <col min="21" max="22" width="4.85546875" customWidth="1"/>
    <col min="23" max="23" width="31.28515625" customWidth="1"/>
    <col min="24" max="24" width="14" customWidth="1"/>
    <col min="25" max="25" width="12.28515625" customWidth="1"/>
    <col min="26" max="26" width="13.42578125" customWidth="1"/>
  </cols>
  <sheetData>
    <row r="1" spans="1:40" x14ac:dyDescent="0.25"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40" x14ac:dyDescent="0.25">
      <c r="I2" s="12"/>
      <c r="J2" s="12"/>
      <c r="K2" s="12"/>
      <c r="L2" s="12"/>
      <c r="M2" s="12"/>
      <c r="N2" s="12"/>
      <c r="O2" s="12"/>
      <c r="P2" s="12"/>
      <c r="Q2" s="12"/>
      <c r="R2" s="12"/>
      <c r="AC2" s="40"/>
      <c r="AD2" s="40"/>
      <c r="AE2" s="40"/>
      <c r="AF2" s="40"/>
      <c r="AG2" s="40"/>
      <c r="AH2" s="40"/>
      <c r="AI2" s="40"/>
      <c r="AJ2" s="40"/>
      <c r="AK2" s="40"/>
      <c r="AL2" s="40"/>
      <c r="AN2" s="2"/>
    </row>
    <row r="3" spans="1:40" ht="88.5" customHeight="1" x14ac:dyDescent="0.25">
      <c r="D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40" x14ac:dyDescent="0.25">
      <c r="I4" s="6"/>
      <c r="J4" s="6"/>
      <c r="K4" s="6"/>
      <c r="L4" s="6"/>
      <c r="M4" s="6"/>
      <c r="N4" s="6"/>
      <c r="O4" s="6"/>
      <c r="P4" s="6"/>
      <c r="Q4" s="6"/>
      <c r="R4" s="6"/>
    </row>
    <row r="6" spans="1:40" x14ac:dyDescent="0.25">
      <c r="I6" s="3"/>
      <c r="J6" s="3"/>
    </row>
    <row r="8" spans="1:40" x14ac:dyDescent="0.25">
      <c r="A8" t="s">
        <v>93</v>
      </c>
      <c r="B8" t="s">
        <v>2</v>
      </c>
      <c r="C8">
        <v>3</v>
      </c>
    </row>
    <row r="9" spans="1:40" x14ac:dyDescent="0.25">
      <c r="A9" t="s">
        <v>5</v>
      </c>
      <c r="B9" t="s">
        <v>4</v>
      </c>
      <c r="C9">
        <v>2</v>
      </c>
    </row>
    <row r="10" spans="1:40" x14ac:dyDescent="0.25">
      <c r="A10" t="s">
        <v>7</v>
      </c>
      <c r="B10" t="s">
        <v>6</v>
      </c>
      <c r="C10">
        <v>5</v>
      </c>
    </row>
    <row r="11" spans="1:40" x14ac:dyDescent="0.25">
      <c r="A11" t="s">
        <v>9</v>
      </c>
      <c r="B11" t="s">
        <v>8</v>
      </c>
      <c r="C11">
        <v>5</v>
      </c>
    </row>
    <row r="12" spans="1:40" x14ac:dyDescent="0.25">
      <c r="A12" t="s">
        <v>11</v>
      </c>
      <c r="B12" t="s">
        <v>10</v>
      </c>
      <c r="C12">
        <v>5</v>
      </c>
    </row>
    <row r="13" spans="1:40" x14ac:dyDescent="0.25">
      <c r="A13" t="s">
        <v>13</v>
      </c>
      <c r="B13" t="s">
        <v>12</v>
      </c>
      <c r="C13">
        <v>0</v>
      </c>
    </row>
    <row r="14" spans="1:40" x14ac:dyDescent="0.25">
      <c r="A14" t="s">
        <v>14</v>
      </c>
      <c r="B14" t="s">
        <v>12</v>
      </c>
      <c r="C14">
        <v>0</v>
      </c>
    </row>
    <row r="15" spans="1:40" x14ac:dyDescent="0.25">
      <c r="A15" t="s">
        <v>16</v>
      </c>
      <c r="B15" t="s">
        <v>15</v>
      </c>
      <c r="C15">
        <v>8</v>
      </c>
    </row>
    <row r="16" spans="1:40" x14ac:dyDescent="0.25">
      <c r="A16" t="s">
        <v>18</v>
      </c>
      <c r="B16" t="s">
        <v>17</v>
      </c>
      <c r="C16">
        <v>2</v>
      </c>
    </row>
    <row r="17" spans="1:31" x14ac:dyDescent="0.25">
      <c r="A17" t="s">
        <v>20</v>
      </c>
      <c r="B17" t="s">
        <v>19</v>
      </c>
      <c r="C17">
        <v>3</v>
      </c>
    </row>
    <row r="18" spans="1:31" x14ac:dyDescent="0.25">
      <c r="A18" t="s">
        <v>22</v>
      </c>
      <c r="B18" t="s">
        <v>21</v>
      </c>
      <c r="C18">
        <v>5</v>
      </c>
    </row>
    <row r="19" spans="1:31" x14ac:dyDescent="0.25">
      <c r="A19" t="s">
        <v>24</v>
      </c>
      <c r="B19" t="s">
        <v>23</v>
      </c>
      <c r="C19">
        <v>5</v>
      </c>
    </row>
    <row r="20" spans="1:31" x14ac:dyDescent="0.25">
      <c r="A20" t="s">
        <v>25</v>
      </c>
      <c r="B20" t="s">
        <v>23</v>
      </c>
      <c r="C20">
        <v>5</v>
      </c>
    </row>
    <row r="21" spans="1:31" x14ac:dyDescent="0.25">
      <c r="A21" t="s">
        <v>27</v>
      </c>
      <c r="B21" t="s">
        <v>26</v>
      </c>
      <c r="C21">
        <v>5</v>
      </c>
    </row>
    <row r="22" spans="1:31" x14ac:dyDescent="0.25">
      <c r="A22" t="s">
        <v>28</v>
      </c>
      <c r="B22" t="s">
        <v>23</v>
      </c>
      <c r="C22">
        <v>5</v>
      </c>
    </row>
    <row r="23" spans="1:31" x14ac:dyDescent="0.25">
      <c r="A23" t="s">
        <v>30</v>
      </c>
      <c r="B23" t="s">
        <v>29</v>
      </c>
      <c r="C23">
        <v>10</v>
      </c>
    </row>
    <row r="24" spans="1:31" x14ac:dyDescent="0.25">
      <c r="A24" t="s">
        <v>0</v>
      </c>
      <c r="B24" t="s">
        <v>1</v>
      </c>
      <c r="C24">
        <v>10</v>
      </c>
    </row>
    <row r="25" spans="1:31" x14ac:dyDescent="0.25">
      <c r="A25" t="s">
        <v>31</v>
      </c>
      <c r="B25" t="s">
        <v>29</v>
      </c>
      <c r="C25">
        <v>10</v>
      </c>
    </row>
    <row r="26" spans="1:31" x14ac:dyDescent="0.25">
      <c r="A26" t="s">
        <v>33</v>
      </c>
      <c r="B26" t="s">
        <v>32</v>
      </c>
      <c r="C26">
        <v>6</v>
      </c>
    </row>
    <row r="27" spans="1:31" x14ac:dyDescent="0.25">
      <c r="A27" t="s">
        <v>34</v>
      </c>
      <c r="B27" t="s">
        <v>32</v>
      </c>
      <c r="C27">
        <v>6</v>
      </c>
    </row>
    <row r="28" spans="1:31" ht="15.75" thickBot="1" x14ac:dyDescent="0.3">
      <c r="C28">
        <f>SUM(C8:C27)</f>
        <v>100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</row>
    <row r="30" spans="1:31" x14ac:dyDescent="0.25">
      <c r="J30" t="s">
        <v>3</v>
      </c>
      <c r="AD30" s="9">
        <v>0.08</v>
      </c>
      <c r="AE30" t="s">
        <v>60</v>
      </c>
    </row>
    <row r="31" spans="1:31" x14ac:dyDescent="0.25">
      <c r="W31" t="s">
        <v>42</v>
      </c>
      <c r="X31" t="s">
        <v>44</v>
      </c>
      <c r="Y31" t="s">
        <v>40</v>
      </c>
      <c r="AB31" t="s">
        <v>46</v>
      </c>
      <c r="AC31" t="s">
        <v>58</v>
      </c>
      <c r="AD31">
        <v>0.08</v>
      </c>
      <c r="AE31">
        <v>50</v>
      </c>
    </row>
    <row r="32" spans="1:31" x14ac:dyDescent="0.25">
      <c r="X32" t="s">
        <v>45</v>
      </c>
      <c r="Y32" t="s">
        <v>36</v>
      </c>
      <c r="Z32" t="s">
        <v>37</v>
      </c>
      <c r="AA32" t="s">
        <v>36</v>
      </c>
      <c r="AB32" t="s">
        <v>37</v>
      </c>
      <c r="AD32" t="s">
        <v>59</v>
      </c>
    </row>
    <row r="33" spans="10:31" x14ac:dyDescent="0.25">
      <c r="J33" s="5"/>
      <c r="W33" t="s">
        <v>41</v>
      </c>
      <c r="X33">
        <v>61025</v>
      </c>
      <c r="Y33">
        <v>0</v>
      </c>
      <c r="AA33" s="7">
        <f>AD31*X34</f>
        <v>4899.2</v>
      </c>
      <c r="AB33">
        <f>-AA33</f>
        <v>-4899.2</v>
      </c>
      <c r="AC33">
        <v>0</v>
      </c>
      <c r="AD33" s="8">
        <v>0</v>
      </c>
    </row>
    <row r="34" spans="10:31" x14ac:dyDescent="0.25">
      <c r="W34" t="s">
        <v>70</v>
      </c>
      <c r="X34">
        <v>61240</v>
      </c>
      <c r="Z34">
        <v>2</v>
      </c>
      <c r="AC34">
        <f>X34-$X$33</f>
        <v>215</v>
      </c>
      <c r="AD34" s="8">
        <f>AC34*$AE$31/$AA$33</f>
        <v>2.1942357935989549</v>
      </c>
    </row>
    <row r="35" spans="10:31" x14ac:dyDescent="0.25">
      <c r="W35" t="s">
        <v>38</v>
      </c>
      <c r="X35">
        <v>61240</v>
      </c>
      <c r="Z35">
        <v>2</v>
      </c>
      <c r="AC35">
        <f t="shared" ref="AC35:AC47" si="0">X35-$X$33</f>
        <v>215</v>
      </c>
      <c r="AD35" s="8">
        <f t="shared" ref="AD35:AD47" si="1">AC35*$AE$31/$AA$33</f>
        <v>2.1942357935989549</v>
      </c>
    </row>
    <row r="36" spans="10:31" x14ac:dyDescent="0.25">
      <c r="W36" t="s">
        <v>47</v>
      </c>
      <c r="X36">
        <v>59918</v>
      </c>
      <c r="Z36">
        <v>11</v>
      </c>
      <c r="AC36">
        <f t="shared" si="0"/>
        <v>-1107</v>
      </c>
      <c r="AD36" s="8">
        <f t="shared" si="1"/>
        <v>-11.297762900065317</v>
      </c>
    </row>
    <row r="37" spans="10:31" x14ac:dyDescent="0.25">
      <c r="W37" t="s">
        <v>48</v>
      </c>
      <c r="X37">
        <v>58000</v>
      </c>
      <c r="AC37">
        <f t="shared" si="0"/>
        <v>-3025</v>
      </c>
      <c r="AD37" s="8">
        <f t="shared" si="1"/>
        <v>-30.872387328543436</v>
      </c>
    </row>
    <row r="38" spans="10:31" x14ac:dyDescent="0.25">
      <c r="W38" t="s">
        <v>49</v>
      </c>
      <c r="X38">
        <v>60652</v>
      </c>
      <c r="Z38">
        <v>4</v>
      </c>
      <c r="AC38">
        <f t="shared" si="0"/>
        <v>-373</v>
      </c>
      <c r="AD38" s="8">
        <f t="shared" si="1"/>
        <v>-3.8067439581972566</v>
      </c>
    </row>
    <row r="39" spans="10:31" x14ac:dyDescent="0.25">
      <c r="W39" t="s">
        <v>43</v>
      </c>
      <c r="X39">
        <v>61025</v>
      </c>
      <c r="Z39">
        <v>0</v>
      </c>
      <c r="AC39">
        <f t="shared" si="0"/>
        <v>0</v>
      </c>
      <c r="AD39" s="8">
        <f t="shared" si="1"/>
        <v>0</v>
      </c>
    </row>
    <row r="40" spans="10:31" x14ac:dyDescent="0.25">
      <c r="W40" t="s">
        <v>50</v>
      </c>
      <c r="X40">
        <v>59000</v>
      </c>
      <c r="AC40">
        <f t="shared" si="0"/>
        <v>-2025</v>
      </c>
      <c r="AD40" s="8">
        <f t="shared" si="1"/>
        <v>-20.666639451338995</v>
      </c>
    </row>
    <row r="41" spans="10:31" x14ac:dyDescent="0.25">
      <c r="W41" t="s">
        <v>51</v>
      </c>
      <c r="X41">
        <v>58000</v>
      </c>
      <c r="AC41">
        <f t="shared" si="0"/>
        <v>-3025</v>
      </c>
      <c r="AD41" s="8">
        <f t="shared" si="1"/>
        <v>-30.872387328543436</v>
      </c>
    </row>
    <row r="42" spans="10:31" x14ac:dyDescent="0.25">
      <c r="W42" t="s">
        <v>52</v>
      </c>
      <c r="X42">
        <v>59000</v>
      </c>
      <c r="AC42">
        <f t="shared" si="0"/>
        <v>-2025</v>
      </c>
      <c r="AD42" s="8">
        <f t="shared" si="1"/>
        <v>-20.666639451338995</v>
      </c>
    </row>
    <row r="43" spans="10:31" x14ac:dyDescent="0.25">
      <c r="W43" t="s">
        <v>53</v>
      </c>
      <c r="X43">
        <v>58000</v>
      </c>
      <c r="AC43">
        <f t="shared" si="0"/>
        <v>-3025</v>
      </c>
      <c r="AD43" s="8">
        <f t="shared" si="1"/>
        <v>-30.872387328543436</v>
      </c>
    </row>
    <row r="44" spans="10:31" x14ac:dyDescent="0.25">
      <c r="W44" t="s">
        <v>54</v>
      </c>
      <c r="X44">
        <v>62000</v>
      </c>
      <c r="AC44">
        <f t="shared" si="0"/>
        <v>975</v>
      </c>
      <c r="AD44" s="8">
        <f t="shared" si="1"/>
        <v>9.9506041802743308</v>
      </c>
    </row>
    <row r="45" spans="10:31" x14ac:dyDescent="0.25">
      <c r="W45" t="s">
        <v>55</v>
      </c>
      <c r="X45">
        <v>60000</v>
      </c>
      <c r="AC45">
        <f t="shared" si="0"/>
        <v>-1025</v>
      </c>
      <c r="AD45" s="8">
        <f t="shared" si="1"/>
        <v>-10.460891574134553</v>
      </c>
    </row>
    <row r="46" spans="10:31" x14ac:dyDescent="0.25">
      <c r="W46" t="s">
        <v>56</v>
      </c>
      <c r="X46">
        <v>62000</v>
      </c>
      <c r="AC46">
        <f t="shared" si="0"/>
        <v>975</v>
      </c>
      <c r="AD46" s="8">
        <f t="shared" si="1"/>
        <v>9.9506041802743308</v>
      </c>
    </row>
    <row r="47" spans="10:31" ht="15.75" thickBot="1" x14ac:dyDescent="0.3"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 t="s">
        <v>57</v>
      </c>
      <c r="X47" s="10">
        <v>60000</v>
      </c>
      <c r="Y47" s="10"/>
      <c r="Z47" s="10"/>
      <c r="AA47" s="10"/>
      <c r="AB47" s="10"/>
      <c r="AC47" s="10">
        <f t="shared" si="0"/>
        <v>-1025</v>
      </c>
      <c r="AD47" s="11">
        <f t="shared" si="1"/>
        <v>-10.460891574134553</v>
      </c>
      <c r="AE47" s="10"/>
    </row>
    <row r="48" spans="10:31" x14ac:dyDescent="0.25">
      <c r="J48" t="s">
        <v>5</v>
      </c>
      <c r="AD48" s="9">
        <v>0.08</v>
      </c>
      <c r="AE48" t="s">
        <v>60</v>
      </c>
    </row>
    <row r="49" spans="10:31" x14ac:dyDescent="0.25">
      <c r="W49" t="s">
        <v>42</v>
      </c>
      <c r="X49" t="s">
        <v>44</v>
      </c>
      <c r="Y49" t="s">
        <v>40</v>
      </c>
      <c r="AB49" t="s">
        <v>46</v>
      </c>
      <c r="AC49" t="s">
        <v>58</v>
      </c>
      <c r="AD49">
        <v>0.08</v>
      </c>
      <c r="AE49">
        <v>50</v>
      </c>
    </row>
    <row r="50" spans="10:31" x14ac:dyDescent="0.25">
      <c r="X50" t="s">
        <v>45</v>
      </c>
      <c r="Y50" t="s">
        <v>36</v>
      </c>
      <c r="Z50" t="s">
        <v>37</v>
      </c>
      <c r="AA50" t="s">
        <v>36</v>
      </c>
      <c r="AB50" t="s">
        <v>37</v>
      </c>
      <c r="AD50" t="s">
        <v>59</v>
      </c>
    </row>
    <row r="51" spans="10:31" x14ac:dyDescent="0.25">
      <c r="W51" t="s">
        <v>41</v>
      </c>
      <c r="X51">
        <v>185219297</v>
      </c>
      <c r="AA51">
        <f>0.08*X51</f>
        <v>14817543.76</v>
      </c>
      <c r="AB51">
        <f>-AA51</f>
        <v>-14817543.76</v>
      </c>
      <c r="AC51">
        <v>0</v>
      </c>
      <c r="AD51" s="8">
        <v>0</v>
      </c>
    </row>
    <row r="52" spans="10:31" x14ac:dyDescent="0.25">
      <c r="W52" t="s">
        <v>35</v>
      </c>
      <c r="X52">
        <v>186106561</v>
      </c>
      <c r="AC52">
        <f>$X$52-$X$51</f>
        <v>887264</v>
      </c>
      <c r="AD52" s="8">
        <f>((X52-$X$51)*$AE$49)/$AB$51</f>
        <v>-2.9939645003619684</v>
      </c>
    </row>
    <row r="53" spans="10:31" x14ac:dyDescent="0.25">
      <c r="W53" t="s">
        <v>38</v>
      </c>
      <c r="X53">
        <v>186106561</v>
      </c>
      <c r="AC53">
        <f t="shared" ref="AC53:AC64" si="2">X53-$X$51</f>
        <v>887264</v>
      </c>
      <c r="AD53" s="8">
        <f t="shared" ref="AD53:AD64" si="3">((X53-$X$51)*$AE$49)/$AB$51</f>
        <v>-2.9939645003619684</v>
      </c>
    </row>
    <row r="54" spans="10:31" x14ac:dyDescent="0.25">
      <c r="W54" t="s">
        <v>47</v>
      </c>
      <c r="X54">
        <v>186106561</v>
      </c>
      <c r="AC54">
        <f t="shared" si="2"/>
        <v>887264</v>
      </c>
      <c r="AD54" s="8">
        <f t="shared" si="3"/>
        <v>-2.9939645003619684</v>
      </c>
    </row>
    <row r="55" spans="10:31" x14ac:dyDescent="0.25">
      <c r="W55" t="s">
        <v>49</v>
      </c>
      <c r="X55">
        <v>186106561</v>
      </c>
      <c r="AC55">
        <f t="shared" si="2"/>
        <v>887264</v>
      </c>
      <c r="AD55" s="8">
        <f t="shared" si="3"/>
        <v>-2.9939645003619684</v>
      </c>
    </row>
    <row r="56" spans="10:31" x14ac:dyDescent="0.25">
      <c r="W56" t="s">
        <v>43</v>
      </c>
      <c r="X56">
        <v>184960034</v>
      </c>
      <c r="AC56">
        <f t="shared" si="2"/>
        <v>-259263</v>
      </c>
      <c r="AD56" s="8">
        <f t="shared" si="3"/>
        <v>0.87485147403404739</v>
      </c>
    </row>
    <row r="57" spans="10:31" x14ac:dyDescent="0.25">
      <c r="W57" t="s">
        <v>50</v>
      </c>
      <c r="X57">
        <v>185500000</v>
      </c>
      <c r="AC57">
        <f t="shared" si="2"/>
        <v>280703</v>
      </c>
      <c r="AD57" s="8">
        <f t="shared" si="3"/>
        <v>-0.94719814750187725</v>
      </c>
    </row>
    <row r="58" spans="10:31" x14ac:dyDescent="0.25">
      <c r="W58" t="s">
        <v>51</v>
      </c>
      <c r="X58">
        <v>185500000</v>
      </c>
      <c r="AC58">
        <f t="shared" si="2"/>
        <v>280703</v>
      </c>
      <c r="AD58" s="8">
        <f t="shared" si="3"/>
        <v>-0.94719814750187725</v>
      </c>
    </row>
    <row r="59" spans="10:31" x14ac:dyDescent="0.25">
      <c r="W59" t="s">
        <v>52</v>
      </c>
      <c r="X59">
        <v>185500000</v>
      </c>
      <c r="AC59">
        <f t="shared" si="2"/>
        <v>280703</v>
      </c>
      <c r="AD59" s="8">
        <f t="shared" si="3"/>
        <v>-0.94719814750187725</v>
      </c>
    </row>
    <row r="60" spans="10:31" x14ac:dyDescent="0.25">
      <c r="W60" t="s">
        <v>53</v>
      </c>
      <c r="X60">
        <v>185500000</v>
      </c>
      <c r="AC60">
        <f t="shared" si="2"/>
        <v>280703</v>
      </c>
      <c r="AD60" s="8">
        <f t="shared" si="3"/>
        <v>-0.94719814750187725</v>
      </c>
    </row>
    <row r="61" spans="10:31" x14ac:dyDescent="0.25">
      <c r="W61" t="s">
        <v>54</v>
      </c>
      <c r="X61">
        <v>185500000</v>
      </c>
      <c r="AC61">
        <f t="shared" si="2"/>
        <v>280703</v>
      </c>
      <c r="AD61" s="8">
        <f t="shared" si="3"/>
        <v>-0.94719814750187725</v>
      </c>
    </row>
    <row r="62" spans="10:31" x14ac:dyDescent="0.25">
      <c r="W62" t="s">
        <v>55</v>
      </c>
      <c r="X62">
        <v>185500000</v>
      </c>
      <c r="AC62">
        <f t="shared" si="2"/>
        <v>280703</v>
      </c>
      <c r="AD62" s="8">
        <f t="shared" si="3"/>
        <v>-0.94719814750187725</v>
      </c>
    </row>
    <row r="63" spans="10:31" x14ac:dyDescent="0.25">
      <c r="W63" t="s">
        <v>56</v>
      </c>
      <c r="X63">
        <v>185500000</v>
      </c>
      <c r="AC63">
        <f t="shared" si="2"/>
        <v>280703</v>
      </c>
      <c r="AD63" s="8">
        <f t="shared" si="3"/>
        <v>-0.94719814750187725</v>
      </c>
    </row>
    <row r="64" spans="10:31" ht="15.75" thickBot="1" x14ac:dyDescent="0.3"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 t="s">
        <v>57</v>
      </c>
      <c r="X64" s="10">
        <v>185500000</v>
      </c>
      <c r="Y64" s="10"/>
      <c r="Z64" s="10"/>
      <c r="AA64" s="10"/>
      <c r="AB64" s="10"/>
      <c r="AC64" s="10">
        <f t="shared" si="2"/>
        <v>280703</v>
      </c>
      <c r="AD64" s="11">
        <f t="shared" si="3"/>
        <v>-0.94719814750187725</v>
      </c>
      <c r="AE64" s="10"/>
    </row>
    <row r="65" spans="10:31" x14ac:dyDescent="0.25">
      <c r="J65" t="s">
        <v>7</v>
      </c>
      <c r="AD65" s="9"/>
      <c r="AE65" t="s">
        <v>60</v>
      </c>
    </row>
    <row r="66" spans="10:31" x14ac:dyDescent="0.25">
      <c r="W66" t="s">
        <v>42</v>
      </c>
      <c r="X66" t="s">
        <v>44</v>
      </c>
      <c r="Y66" t="s">
        <v>40</v>
      </c>
      <c r="AB66" t="s">
        <v>46</v>
      </c>
      <c r="AC66" t="s">
        <v>58</v>
      </c>
      <c r="AE66">
        <v>50</v>
      </c>
    </row>
    <row r="67" spans="10:31" x14ac:dyDescent="0.25">
      <c r="X67" t="s">
        <v>61</v>
      </c>
      <c r="Y67" t="s">
        <v>36</v>
      </c>
      <c r="Z67" t="s">
        <v>37</v>
      </c>
      <c r="AA67" t="s">
        <v>36</v>
      </c>
      <c r="AB67" t="s">
        <v>37</v>
      </c>
      <c r="AD67" t="s">
        <v>59</v>
      </c>
    </row>
    <row r="68" spans="10:31" x14ac:dyDescent="0.25">
      <c r="W68" t="s">
        <v>41</v>
      </c>
      <c r="X68">
        <v>0</v>
      </c>
      <c r="AA68">
        <f>0.08*X68</f>
        <v>0</v>
      </c>
      <c r="AB68">
        <f>-AA68</f>
        <v>0</v>
      </c>
      <c r="AC68">
        <v>0</v>
      </c>
      <c r="AD68" s="8">
        <v>0</v>
      </c>
    </row>
    <row r="69" spans="10:31" x14ac:dyDescent="0.25">
      <c r="W69" t="s">
        <v>35</v>
      </c>
      <c r="X69">
        <v>0.5</v>
      </c>
      <c r="AC69">
        <f>3-X69</f>
        <v>2.5</v>
      </c>
      <c r="AD69" s="8">
        <f>$AE$66/3*X69</f>
        <v>8.3333333333333339</v>
      </c>
    </row>
    <row r="70" spans="10:31" x14ac:dyDescent="0.25">
      <c r="W70" t="s">
        <v>38</v>
      </c>
      <c r="X70">
        <v>0.5</v>
      </c>
      <c r="AC70">
        <f t="shared" ref="AC70:AC81" si="4">3-X70</f>
        <v>2.5</v>
      </c>
      <c r="AD70" s="8">
        <f t="shared" ref="AD70:AD81" si="5">$AE$66/3*X70</f>
        <v>8.3333333333333339</v>
      </c>
    </row>
    <row r="71" spans="10:31" x14ac:dyDescent="0.25">
      <c r="W71" t="s">
        <v>47</v>
      </c>
      <c r="X71">
        <v>2</v>
      </c>
      <c r="AC71">
        <f t="shared" si="4"/>
        <v>1</v>
      </c>
      <c r="AD71" s="8">
        <f t="shared" si="5"/>
        <v>33.333333333333336</v>
      </c>
    </row>
    <row r="72" spans="10:31" x14ac:dyDescent="0.25">
      <c r="W72" t="s">
        <v>49</v>
      </c>
      <c r="X72">
        <v>0</v>
      </c>
      <c r="AC72">
        <f t="shared" si="4"/>
        <v>3</v>
      </c>
      <c r="AD72" s="8">
        <f t="shared" si="5"/>
        <v>0</v>
      </c>
    </row>
    <row r="73" spans="10:31" x14ac:dyDescent="0.25">
      <c r="W73" t="s">
        <v>43</v>
      </c>
      <c r="X73">
        <v>0.5</v>
      </c>
      <c r="AC73">
        <f t="shared" si="4"/>
        <v>2.5</v>
      </c>
      <c r="AD73" s="8">
        <f t="shared" si="5"/>
        <v>8.3333333333333339</v>
      </c>
    </row>
    <row r="74" spans="10:31" x14ac:dyDescent="0.25">
      <c r="W74" t="s">
        <v>50</v>
      </c>
      <c r="X74">
        <v>2.5</v>
      </c>
      <c r="AC74">
        <f t="shared" si="4"/>
        <v>0.5</v>
      </c>
      <c r="AD74" s="8">
        <f t="shared" si="5"/>
        <v>41.666666666666671</v>
      </c>
    </row>
    <row r="75" spans="10:31" x14ac:dyDescent="0.25">
      <c r="W75" t="s">
        <v>51</v>
      </c>
      <c r="X75">
        <v>2.5</v>
      </c>
      <c r="AC75">
        <f t="shared" si="4"/>
        <v>0.5</v>
      </c>
      <c r="AD75" s="8">
        <f t="shared" si="5"/>
        <v>41.666666666666671</v>
      </c>
    </row>
    <row r="76" spans="10:31" x14ac:dyDescent="0.25">
      <c r="W76" t="s">
        <v>52</v>
      </c>
      <c r="X76">
        <v>2.5</v>
      </c>
      <c r="AC76">
        <f t="shared" si="4"/>
        <v>0.5</v>
      </c>
      <c r="AD76" s="8">
        <f t="shared" si="5"/>
        <v>41.666666666666671</v>
      </c>
    </row>
    <row r="77" spans="10:31" x14ac:dyDescent="0.25">
      <c r="W77" t="s">
        <v>53</v>
      </c>
      <c r="X77">
        <v>2.5</v>
      </c>
      <c r="AC77">
        <f t="shared" si="4"/>
        <v>0.5</v>
      </c>
      <c r="AD77" s="8">
        <f t="shared" si="5"/>
        <v>41.666666666666671</v>
      </c>
    </row>
    <row r="78" spans="10:31" x14ac:dyDescent="0.25">
      <c r="W78" t="s">
        <v>54</v>
      </c>
      <c r="X78">
        <v>3</v>
      </c>
      <c r="AC78">
        <f t="shared" si="4"/>
        <v>0</v>
      </c>
      <c r="AD78" s="8">
        <f t="shared" si="5"/>
        <v>50</v>
      </c>
    </row>
    <row r="79" spans="10:31" x14ac:dyDescent="0.25">
      <c r="W79" t="s">
        <v>55</v>
      </c>
      <c r="X79">
        <v>2.5</v>
      </c>
      <c r="AC79">
        <f t="shared" si="4"/>
        <v>0.5</v>
      </c>
      <c r="AD79" s="8">
        <f t="shared" si="5"/>
        <v>41.666666666666671</v>
      </c>
    </row>
    <row r="80" spans="10:31" x14ac:dyDescent="0.25">
      <c r="W80" t="s">
        <v>56</v>
      </c>
      <c r="X80">
        <v>3</v>
      </c>
      <c r="AC80">
        <f t="shared" si="4"/>
        <v>0</v>
      </c>
      <c r="AD80" s="8">
        <f t="shared" si="5"/>
        <v>50</v>
      </c>
    </row>
    <row r="81" spans="10:31" ht="15.75" thickBot="1" x14ac:dyDescent="0.3"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 t="s">
        <v>57</v>
      </c>
      <c r="X81" s="10">
        <v>2.5</v>
      </c>
      <c r="Y81" s="10"/>
      <c r="Z81" s="10"/>
      <c r="AA81" s="10"/>
      <c r="AB81" s="10"/>
      <c r="AC81" s="10">
        <f t="shared" si="4"/>
        <v>0.5</v>
      </c>
      <c r="AD81" s="11">
        <f t="shared" si="5"/>
        <v>41.666666666666671</v>
      </c>
      <c r="AE81" s="10"/>
    </row>
    <row r="82" spans="10:31" x14ac:dyDescent="0.25">
      <c r="J82" t="s">
        <v>9</v>
      </c>
      <c r="AD82" s="9"/>
      <c r="AE82" t="s">
        <v>60</v>
      </c>
    </row>
    <row r="83" spans="10:31" x14ac:dyDescent="0.25">
      <c r="W83" t="s">
        <v>42</v>
      </c>
      <c r="X83" t="s">
        <v>44</v>
      </c>
      <c r="Y83" t="s">
        <v>40</v>
      </c>
      <c r="AB83" t="s">
        <v>46</v>
      </c>
      <c r="AC83" t="s">
        <v>58</v>
      </c>
      <c r="AE83">
        <v>50</v>
      </c>
    </row>
    <row r="84" spans="10:31" x14ac:dyDescent="0.25">
      <c r="X84" t="s">
        <v>61</v>
      </c>
      <c r="Y84" t="s">
        <v>36</v>
      </c>
      <c r="Z84" t="s">
        <v>37</v>
      </c>
      <c r="AA84" t="s">
        <v>36</v>
      </c>
      <c r="AB84" t="s">
        <v>37</v>
      </c>
      <c r="AD84" t="s">
        <v>59</v>
      </c>
    </row>
    <row r="85" spans="10:31" x14ac:dyDescent="0.25">
      <c r="W85" t="s">
        <v>41</v>
      </c>
      <c r="X85">
        <v>0</v>
      </c>
      <c r="AA85">
        <f>0.08*X85</f>
        <v>0</v>
      </c>
      <c r="AB85">
        <f>-AA85</f>
        <v>0</v>
      </c>
      <c r="AC85">
        <v>0</v>
      </c>
      <c r="AD85" s="8">
        <v>0</v>
      </c>
    </row>
    <row r="86" spans="10:31" x14ac:dyDescent="0.25">
      <c r="W86" t="s">
        <v>35</v>
      </c>
      <c r="X86">
        <v>0.5</v>
      </c>
      <c r="AC86">
        <f>3-X86</f>
        <v>2.5</v>
      </c>
      <c r="AD86" s="8">
        <f>$AE$66/3*X86</f>
        <v>8.3333333333333339</v>
      </c>
    </row>
    <row r="87" spans="10:31" x14ac:dyDescent="0.25">
      <c r="W87" t="s">
        <v>38</v>
      </c>
      <c r="X87">
        <v>0.5</v>
      </c>
      <c r="AC87">
        <f t="shared" ref="AC87:AC98" si="6">3-X87</f>
        <v>2.5</v>
      </c>
      <c r="AD87" s="8">
        <f t="shared" ref="AD87:AD98" si="7">$AE$66/3*X87</f>
        <v>8.3333333333333339</v>
      </c>
    </row>
    <row r="88" spans="10:31" x14ac:dyDescent="0.25">
      <c r="W88" t="s">
        <v>47</v>
      </c>
      <c r="X88">
        <v>1.5</v>
      </c>
      <c r="AC88">
        <f t="shared" si="6"/>
        <v>1.5</v>
      </c>
      <c r="AD88" s="8">
        <f t="shared" si="7"/>
        <v>25</v>
      </c>
    </row>
    <row r="89" spans="10:31" x14ac:dyDescent="0.25">
      <c r="W89" t="s">
        <v>49</v>
      </c>
      <c r="X89">
        <v>0</v>
      </c>
      <c r="AC89">
        <f t="shared" si="6"/>
        <v>3</v>
      </c>
      <c r="AD89" s="8">
        <f t="shared" si="7"/>
        <v>0</v>
      </c>
    </row>
    <row r="90" spans="10:31" x14ac:dyDescent="0.25">
      <c r="W90" t="s">
        <v>43</v>
      </c>
      <c r="X90">
        <v>0.25</v>
      </c>
      <c r="AC90">
        <f t="shared" si="6"/>
        <v>2.75</v>
      </c>
      <c r="AD90" s="8">
        <f t="shared" si="7"/>
        <v>4.166666666666667</v>
      </c>
    </row>
    <row r="91" spans="10:31" x14ac:dyDescent="0.25">
      <c r="W91" t="s">
        <v>50</v>
      </c>
      <c r="X91">
        <v>2.5</v>
      </c>
      <c r="AC91">
        <f t="shared" si="6"/>
        <v>0.5</v>
      </c>
      <c r="AD91" s="8">
        <f t="shared" si="7"/>
        <v>41.666666666666671</v>
      </c>
    </row>
    <row r="92" spans="10:31" x14ac:dyDescent="0.25">
      <c r="W92" t="s">
        <v>51</v>
      </c>
      <c r="X92">
        <v>2.5</v>
      </c>
      <c r="AC92">
        <f t="shared" si="6"/>
        <v>0.5</v>
      </c>
      <c r="AD92" s="8">
        <f t="shared" si="7"/>
        <v>41.666666666666671</v>
      </c>
    </row>
    <row r="93" spans="10:31" x14ac:dyDescent="0.25">
      <c r="W93" t="s">
        <v>52</v>
      </c>
      <c r="X93">
        <v>2.5</v>
      </c>
      <c r="AC93">
        <f t="shared" si="6"/>
        <v>0.5</v>
      </c>
      <c r="AD93" s="8">
        <f t="shared" si="7"/>
        <v>41.666666666666671</v>
      </c>
    </row>
    <row r="94" spans="10:31" x14ac:dyDescent="0.25">
      <c r="W94" t="s">
        <v>53</v>
      </c>
      <c r="X94">
        <v>2.5</v>
      </c>
      <c r="AC94">
        <f t="shared" si="6"/>
        <v>0.5</v>
      </c>
      <c r="AD94" s="8">
        <f t="shared" si="7"/>
        <v>41.666666666666671</v>
      </c>
    </row>
    <row r="95" spans="10:31" x14ac:dyDescent="0.25">
      <c r="W95" t="s">
        <v>54</v>
      </c>
      <c r="X95">
        <v>3</v>
      </c>
      <c r="AC95">
        <f t="shared" si="6"/>
        <v>0</v>
      </c>
      <c r="AD95" s="8">
        <f t="shared" si="7"/>
        <v>50</v>
      </c>
    </row>
    <row r="96" spans="10:31" x14ac:dyDescent="0.25">
      <c r="W96" t="s">
        <v>55</v>
      </c>
      <c r="X96">
        <v>2.5</v>
      </c>
      <c r="AC96">
        <f t="shared" si="6"/>
        <v>0.5</v>
      </c>
      <c r="AD96" s="8">
        <f t="shared" si="7"/>
        <v>41.666666666666671</v>
      </c>
    </row>
    <row r="97" spans="10:31" x14ac:dyDescent="0.25">
      <c r="W97" t="s">
        <v>56</v>
      </c>
      <c r="X97">
        <v>3</v>
      </c>
      <c r="AC97">
        <f t="shared" si="6"/>
        <v>0</v>
      </c>
      <c r="AD97" s="8">
        <f t="shared" si="7"/>
        <v>50</v>
      </c>
    </row>
    <row r="98" spans="10:31" ht="15.75" thickBot="1" x14ac:dyDescent="0.3"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 t="s">
        <v>57</v>
      </c>
      <c r="X98" s="10">
        <v>2.5</v>
      </c>
      <c r="Y98" s="10"/>
      <c r="Z98" s="10"/>
      <c r="AA98" s="10"/>
      <c r="AB98" s="10"/>
      <c r="AC98" s="10">
        <f t="shared" si="6"/>
        <v>0.5</v>
      </c>
      <c r="AD98" s="11">
        <f t="shared" si="7"/>
        <v>41.666666666666671</v>
      </c>
      <c r="AE98" s="10"/>
    </row>
    <row r="99" spans="10:31" x14ac:dyDescent="0.25">
      <c r="J99" t="s">
        <v>11</v>
      </c>
      <c r="AD99" s="9"/>
      <c r="AE99" t="s">
        <v>60</v>
      </c>
    </row>
    <row r="100" spans="10:31" x14ac:dyDescent="0.25">
      <c r="W100" t="s">
        <v>42</v>
      </c>
      <c r="X100" t="s">
        <v>44</v>
      </c>
      <c r="Y100" t="s">
        <v>40</v>
      </c>
      <c r="AB100" t="s">
        <v>46</v>
      </c>
      <c r="AC100" t="s">
        <v>58</v>
      </c>
      <c r="AE100">
        <v>50</v>
      </c>
    </row>
    <row r="101" spans="10:31" x14ac:dyDescent="0.25">
      <c r="X101" t="s">
        <v>62</v>
      </c>
      <c r="Y101" t="s">
        <v>36</v>
      </c>
      <c r="Z101" t="s">
        <v>37</v>
      </c>
      <c r="AA101" t="s">
        <v>36</v>
      </c>
      <c r="AB101" t="s">
        <v>37</v>
      </c>
      <c r="AD101" t="s">
        <v>59</v>
      </c>
    </row>
    <row r="102" spans="10:31" x14ac:dyDescent="0.25">
      <c r="W102" t="s">
        <v>41</v>
      </c>
      <c r="X102">
        <v>823.6</v>
      </c>
      <c r="AA102">
        <f>0.08*X102</f>
        <v>65.888000000000005</v>
      </c>
      <c r="AB102">
        <f>-AA102</f>
        <v>-65.888000000000005</v>
      </c>
      <c r="AC102">
        <v>0</v>
      </c>
      <c r="AD102" s="8">
        <v>0</v>
      </c>
    </row>
    <row r="103" spans="10:31" x14ac:dyDescent="0.25">
      <c r="K103" t="s">
        <v>92</v>
      </c>
      <c r="W103" t="s">
        <v>35</v>
      </c>
      <c r="X103">
        <v>824.4</v>
      </c>
      <c r="AC103">
        <f>$X$102-X103</f>
        <v>-0.79999999999995453</v>
      </c>
      <c r="AD103" s="8">
        <f>$AE$100*AC103/$AA$102</f>
        <v>-0.60709082078675514</v>
      </c>
    </row>
    <row r="104" spans="10:31" x14ac:dyDescent="0.25">
      <c r="W104" t="s">
        <v>38</v>
      </c>
      <c r="X104">
        <v>824.4</v>
      </c>
      <c r="AC104">
        <f t="shared" ref="AC104:AC115" si="8">$X$102-X104</f>
        <v>-0.79999999999995453</v>
      </c>
      <c r="AD104" s="8">
        <f t="shared" ref="AD104:AD115" si="9">$AE$100*AC104/$AA$102</f>
        <v>-0.60709082078675514</v>
      </c>
    </row>
    <row r="105" spans="10:31" x14ac:dyDescent="0.25">
      <c r="W105" t="s">
        <v>47</v>
      </c>
      <c r="X105">
        <v>806.2</v>
      </c>
      <c r="AC105">
        <f t="shared" si="8"/>
        <v>17.399999999999977</v>
      </c>
      <c r="AD105" s="8">
        <f t="shared" si="9"/>
        <v>13.204225352112658</v>
      </c>
    </row>
    <row r="106" spans="10:31" x14ac:dyDescent="0.25">
      <c r="W106" t="s">
        <v>49</v>
      </c>
      <c r="X106">
        <v>817.3</v>
      </c>
      <c r="AC106">
        <f t="shared" si="8"/>
        <v>6.3000000000000682</v>
      </c>
      <c r="AD106" s="8">
        <f t="shared" si="9"/>
        <v>4.7808402136960204</v>
      </c>
    </row>
    <row r="107" spans="10:31" x14ac:dyDescent="0.25">
      <c r="W107" t="s">
        <v>43</v>
      </c>
      <c r="X107">
        <v>815.6</v>
      </c>
      <c r="AC107">
        <f t="shared" si="8"/>
        <v>8</v>
      </c>
      <c r="AD107" s="8">
        <f t="shared" si="9"/>
        <v>6.0709082078678964</v>
      </c>
    </row>
    <row r="108" spans="10:31" x14ac:dyDescent="0.25">
      <c r="W108" t="s">
        <v>50</v>
      </c>
      <c r="X108">
        <v>815</v>
      </c>
      <c r="AC108">
        <f t="shared" si="8"/>
        <v>8.6000000000000227</v>
      </c>
      <c r="AD108" s="8">
        <f t="shared" si="9"/>
        <v>6.5262263234580065</v>
      </c>
    </row>
    <row r="109" spans="10:31" x14ac:dyDescent="0.25">
      <c r="W109" t="s">
        <v>51</v>
      </c>
      <c r="X109">
        <v>815</v>
      </c>
      <c r="AC109">
        <f t="shared" si="8"/>
        <v>8.6000000000000227</v>
      </c>
      <c r="AD109" s="8">
        <f t="shared" si="9"/>
        <v>6.5262263234580065</v>
      </c>
    </row>
    <row r="110" spans="10:31" x14ac:dyDescent="0.25">
      <c r="W110" t="s">
        <v>52</v>
      </c>
      <c r="X110">
        <v>815</v>
      </c>
      <c r="AC110">
        <f t="shared" si="8"/>
        <v>8.6000000000000227</v>
      </c>
      <c r="AD110" s="8">
        <f t="shared" si="9"/>
        <v>6.5262263234580065</v>
      </c>
    </row>
    <row r="111" spans="10:31" x14ac:dyDescent="0.25">
      <c r="W111" t="s">
        <v>53</v>
      </c>
      <c r="X111">
        <v>815</v>
      </c>
      <c r="AC111">
        <f t="shared" si="8"/>
        <v>8.6000000000000227</v>
      </c>
      <c r="AD111" s="8">
        <f t="shared" si="9"/>
        <v>6.5262263234580065</v>
      </c>
    </row>
    <row r="112" spans="10:31" x14ac:dyDescent="0.25">
      <c r="W112" t="s">
        <v>54</v>
      </c>
      <c r="X112">
        <v>815</v>
      </c>
      <c r="AC112">
        <f t="shared" si="8"/>
        <v>8.6000000000000227</v>
      </c>
      <c r="AD112" s="8">
        <f t="shared" si="9"/>
        <v>6.5262263234580065</v>
      </c>
    </row>
    <row r="113" spans="9:31" x14ac:dyDescent="0.25">
      <c r="W113" t="s">
        <v>55</v>
      </c>
      <c r="X113">
        <v>815</v>
      </c>
      <c r="AC113">
        <f t="shared" si="8"/>
        <v>8.6000000000000227</v>
      </c>
      <c r="AD113" s="8">
        <f t="shared" si="9"/>
        <v>6.5262263234580065</v>
      </c>
    </row>
    <row r="114" spans="9:31" x14ac:dyDescent="0.25">
      <c r="W114" t="s">
        <v>56</v>
      </c>
      <c r="X114">
        <v>815</v>
      </c>
      <c r="AC114">
        <f t="shared" si="8"/>
        <v>8.6000000000000227</v>
      </c>
      <c r="AD114" s="8">
        <f t="shared" si="9"/>
        <v>6.5262263234580065</v>
      </c>
    </row>
    <row r="115" spans="9:31" ht="15.75" thickBot="1" x14ac:dyDescent="0.3"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 t="s">
        <v>57</v>
      </c>
      <c r="X115" s="10">
        <v>815</v>
      </c>
      <c r="Y115" s="10"/>
      <c r="Z115" s="10"/>
      <c r="AA115" s="10"/>
      <c r="AB115" s="10"/>
      <c r="AC115" s="10">
        <f t="shared" si="8"/>
        <v>8.6000000000000227</v>
      </c>
      <c r="AD115" s="11">
        <f t="shared" si="9"/>
        <v>6.5262263234580065</v>
      </c>
      <c r="AE115" s="10"/>
    </row>
    <row r="116" spans="9:31" x14ac:dyDescent="0.25">
      <c r="I116" t="s">
        <v>13</v>
      </c>
      <c r="AD116" s="9"/>
      <c r="AE116" t="s">
        <v>60</v>
      </c>
    </row>
    <row r="117" spans="9:31" x14ac:dyDescent="0.25">
      <c r="W117" t="s">
        <v>42</v>
      </c>
      <c r="X117" t="s">
        <v>44</v>
      </c>
      <c r="Y117" t="s">
        <v>40</v>
      </c>
      <c r="AB117" t="s">
        <v>46</v>
      </c>
      <c r="AC117" t="s">
        <v>58</v>
      </c>
      <c r="AE117">
        <v>50</v>
      </c>
    </row>
    <row r="118" spans="9:31" x14ac:dyDescent="0.25">
      <c r="X118" t="s">
        <v>63</v>
      </c>
      <c r="Y118" t="s">
        <v>36</v>
      </c>
      <c r="Z118" t="s">
        <v>37</v>
      </c>
      <c r="AA118" t="s">
        <v>36</v>
      </c>
      <c r="AB118" t="s">
        <v>37</v>
      </c>
      <c r="AD118" t="s">
        <v>59</v>
      </c>
    </row>
    <row r="119" spans="9:31" x14ac:dyDescent="0.25">
      <c r="W119" t="s">
        <v>41</v>
      </c>
      <c r="X119">
        <v>0</v>
      </c>
      <c r="Y119">
        <v>0</v>
      </c>
      <c r="AA119">
        <f>0.08*X119</f>
        <v>0</v>
      </c>
      <c r="AB119">
        <f>-AA119</f>
        <v>0</v>
      </c>
      <c r="AC119">
        <v>0</v>
      </c>
      <c r="AD119" s="8">
        <v>0</v>
      </c>
    </row>
    <row r="120" spans="9:31" x14ac:dyDescent="0.25">
      <c r="W120" t="s">
        <v>35</v>
      </c>
      <c r="X120">
        <v>1080000</v>
      </c>
      <c r="AC120">
        <v>0</v>
      </c>
      <c r="AD120" s="8">
        <v>0</v>
      </c>
    </row>
    <row r="121" spans="9:31" x14ac:dyDescent="0.25">
      <c r="W121" t="s">
        <v>38</v>
      </c>
      <c r="X121">
        <v>5050000</v>
      </c>
      <c r="Z121" t="s">
        <v>69</v>
      </c>
      <c r="AC121">
        <v>0</v>
      </c>
      <c r="AD121" s="8">
        <v>0</v>
      </c>
    </row>
    <row r="122" spans="9:31" x14ac:dyDescent="0.25">
      <c r="W122" t="s">
        <v>47</v>
      </c>
      <c r="X122">
        <v>4100000</v>
      </c>
      <c r="AC122">
        <v>0</v>
      </c>
      <c r="AD122" s="8">
        <v>0</v>
      </c>
    </row>
    <row r="123" spans="9:31" x14ac:dyDescent="0.25">
      <c r="W123" t="s">
        <v>49</v>
      </c>
      <c r="X123">
        <v>5200000</v>
      </c>
      <c r="AC123">
        <v>0</v>
      </c>
      <c r="AD123" s="8">
        <v>0</v>
      </c>
    </row>
    <row r="124" spans="9:31" x14ac:dyDescent="0.25">
      <c r="W124" t="s">
        <v>43</v>
      </c>
      <c r="X124">
        <v>0</v>
      </c>
      <c r="AC124">
        <v>0</v>
      </c>
      <c r="AD124" s="8">
        <v>0</v>
      </c>
    </row>
    <row r="125" spans="9:31" x14ac:dyDescent="0.25">
      <c r="W125" t="s">
        <v>50</v>
      </c>
      <c r="AC125">
        <v>0</v>
      </c>
      <c r="AD125" s="8">
        <v>0</v>
      </c>
    </row>
    <row r="126" spans="9:31" x14ac:dyDescent="0.25">
      <c r="W126" t="s">
        <v>51</v>
      </c>
      <c r="AC126">
        <v>0</v>
      </c>
      <c r="AD126" s="8">
        <v>0</v>
      </c>
    </row>
    <row r="127" spans="9:31" x14ac:dyDescent="0.25">
      <c r="W127" t="s">
        <v>52</v>
      </c>
      <c r="AC127">
        <v>0</v>
      </c>
      <c r="AD127" s="8">
        <v>0</v>
      </c>
    </row>
    <row r="128" spans="9:31" x14ac:dyDescent="0.25">
      <c r="W128" t="s">
        <v>53</v>
      </c>
      <c r="X128">
        <v>12</v>
      </c>
      <c r="AC128">
        <v>0</v>
      </c>
      <c r="AD128" s="8">
        <v>0</v>
      </c>
    </row>
    <row r="129" spans="9:31" x14ac:dyDescent="0.25">
      <c r="W129" t="s">
        <v>54</v>
      </c>
      <c r="X129">
        <v>815</v>
      </c>
      <c r="AC129">
        <v>0</v>
      </c>
      <c r="AD129" s="8">
        <v>0</v>
      </c>
    </row>
    <row r="130" spans="9:31" x14ac:dyDescent="0.25">
      <c r="W130" t="s">
        <v>55</v>
      </c>
      <c r="X130">
        <v>815</v>
      </c>
      <c r="AC130">
        <v>0</v>
      </c>
      <c r="AD130" s="8">
        <v>0</v>
      </c>
    </row>
    <row r="131" spans="9:31" x14ac:dyDescent="0.25">
      <c r="W131" t="s">
        <v>56</v>
      </c>
      <c r="X131">
        <v>815</v>
      </c>
      <c r="AC131">
        <v>0</v>
      </c>
      <c r="AD131" s="8">
        <v>0</v>
      </c>
    </row>
    <row r="132" spans="9:31" ht="15.75" thickBot="1" x14ac:dyDescent="0.3"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 t="s">
        <v>57</v>
      </c>
      <c r="X132" s="10">
        <v>815</v>
      </c>
      <c r="Y132" s="10"/>
      <c r="Z132" s="10"/>
      <c r="AA132" s="10"/>
      <c r="AB132" s="10"/>
      <c r="AC132">
        <v>0</v>
      </c>
      <c r="AD132" s="11">
        <v>0</v>
      </c>
      <c r="AE132" s="10"/>
    </row>
    <row r="133" spans="9:31" x14ac:dyDescent="0.25">
      <c r="I133" t="s">
        <v>14</v>
      </c>
    </row>
    <row r="134" spans="9:31" ht="15.75" thickBot="1" x14ac:dyDescent="0.3"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 spans="9:31" x14ac:dyDescent="0.25">
      <c r="I135" t="s">
        <v>16</v>
      </c>
      <c r="AD135" s="9"/>
      <c r="AE135" t="s">
        <v>60</v>
      </c>
    </row>
    <row r="136" spans="9:31" x14ac:dyDescent="0.25">
      <c r="W136" t="s">
        <v>42</v>
      </c>
      <c r="X136" t="s">
        <v>44</v>
      </c>
      <c r="Y136" t="s">
        <v>40</v>
      </c>
      <c r="AB136" t="s">
        <v>46</v>
      </c>
      <c r="AC136" t="s">
        <v>58</v>
      </c>
      <c r="AE136">
        <v>50</v>
      </c>
    </row>
    <row r="137" spans="9:31" x14ac:dyDescent="0.25">
      <c r="K137" t="s">
        <v>79</v>
      </c>
      <c r="X137" t="s">
        <v>61</v>
      </c>
      <c r="Y137" t="s">
        <v>36</v>
      </c>
      <c r="Z137" t="s">
        <v>37</v>
      </c>
      <c r="AA137" t="s">
        <v>36</v>
      </c>
      <c r="AB137" t="s">
        <v>37</v>
      </c>
      <c r="AD137" t="s">
        <v>59</v>
      </c>
    </row>
    <row r="138" spans="9:31" x14ac:dyDescent="0.25">
      <c r="K138" t="s">
        <v>80</v>
      </c>
      <c r="W138" t="s">
        <v>41</v>
      </c>
      <c r="X138">
        <v>0</v>
      </c>
      <c r="AA138">
        <f>0.08*X138</f>
        <v>0</v>
      </c>
      <c r="AB138">
        <f>-AA138</f>
        <v>0</v>
      </c>
      <c r="AC138">
        <v>0</v>
      </c>
      <c r="AD138" s="8">
        <v>0</v>
      </c>
    </row>
    <row r="139" spans="9:31" x14ac:dyDescent="0.25">
      <c r="K139" t="s">
        <v>81</v>
      </c>
      <c r="W139" t="s">
        <v>35</v>
      </c>
      <c r="X139">
        <v>-0.5</v>
      </c>
      <c r="AC139">
        <f>3-X139</f>
        <v>3.5</v>
      </c>
      <c r="AD139" s="8">
        <f>AE136/3</f>
        <v>16.666666666666668</v>
      </c>
    </row>
    <row r="140" spans="9:31" x14ac:dyDescent="0.25">
      <c r="K140" t="s">
        <v>82</v>
      </c>
      <c r="W140" t="s">
        <v>38</v>
      </c>
      <c r="X140">
        <v>-0.5</v>
      </c>
      <c r="AC140">
        <f t="shared" ref="AC140:AC151" si="10">3-X140</f>
        <v>3.5</v>
      </c>
      <c r="AD140" s="8">
        <f t="shared" ref="AD140:AD151" si="11">$AE$66/3*X140</f>
        <v>-8.3333333333333339</v>
      </c>
    </row>
    <row r="141" spans="9:31" x14ac:dyDescent="0.25">
      <c r="K141" t="s">
        <v>83</v>
      </c>
      <c r="W141" t="s">
        <v>47</v>
      </c>
      <c r="X141">
        <v>-2</v>
      </c>
      <c r="AC141">
        <f t="shared" si="10"/>
        <v>5</v>
      </c>
      <c r="AD141" s="8">
        <f t="shared" si="11"/>
        <v>-33.333333333333336</v>
      </c>
    </row>
    <row r="142" spans="9:31" x14ac:dyDescent="0.25">
      <c r="W142" t="s">
        <v>49</v>
      </c>
      <c r="X142">
        <v>0</v>
      </c>
      <c r="AC142">
        <f t="shared" si="10"/>
        <v>3</v>
      </c>
      <c r="AD142" s="8">
        <f t="shared" si="11"/>
        <v>0</v>
      </c>
    </row>
    <row r="143" spans="9:31" x14ac:dyDescent="0.25">
      <c r="W143" t="s">
        <v>43</v>
      </c>
      <c r="X143">
        <v>-1.5</v>
      </c>
      <c r="AC143">
        <f t="shared" si="10"/>
        <v>4.5</v>
      </c>
      <c r="AD143" s="8">
        <f t="shared" si="11"/>
        <v>-25</v>
      </c>
    </row>
    <row r="144" spans="9:31" x14ac:dyDescent="0.25">
      <c r="W144" t="s">
        <v>50</v>
      </c>
      <c r="X144">
        <v>-2.5</v>
      </c>
      <c r="AC144">
        <f t="shared" si="10"/>
        <v>5.5</v>
      </c>
      <c r="AD144" s="8">
        <f t="shared" si="11"/>
        <v>-41.666666666666671</v>
      </c>
    </row>
    <row r="145" spans="9:31" x14ac:dyDescent="0.25">
      <c r="W145" t="s">
        <v>51</v>
      </c>
      <c r="X145">
        <v>-0.5</v>
      </c>
      <c r="AC145">
        <f t="shared" si="10"/>
        <v>3.5</v>
      </c>
      <c r="AD145" s="8">
        <f t="shared" si="11"/>
        <v>-8.3333333333333339</v>
      </c>
    </row>
    <row r="146" spans="9:31" x14ac:dyDescent="0.25">
      <c r="W146" t="s">
        <v>52</v>
      </c>
      <c r="X146">
        <v>-2.5</v>
      </c>
      <c r="AC146">
        <f t="shared" si="10"/>
        <v>5.5</v>
      </c>
      <c r="AD146" s="8">
        <f t="shared" si="11"/>
        <v>-41.666666666666671</v>
      </c>
    </row>
    <row r="147" spans="9:31" x14ac:dyDescent="0.25">
      <c r="W147" t="s">
        <v>53</v>
      </c>
      <c r="X147">
        <v>-0.5</v>
      </c>
      <c r="AC147">
        <f t="shared" si="10"/>
        <v>3.5</v>
      </c>
      <c r="AD147" s="8">
        <f t="shared" si="11"/>
        <v>-8.3333333333333339</v>
      </c>
    </row>
    <row r="148" spans="9:31" x14ac:dyDescent="0.25">
      <c r="W148" t="s">
        <v>54</v>
      </c>
      <c r="X148">
        <v>-3</v>
      </c>
      <c r="AC148">
        <f t="shared" si="10"/>
        <v>6</v>
      </c>
      <c r="AD148" s="8">
        <f t="shared" si="11"/>
        <v>-50</v>
      </c>
    </row>
    <row r="149" spans="9:31" x14ac:dyDescent="0.25">
      <c r="W149" t="s">
        <v>55</v>
      </c>
      <c r="X149">
        <v>-3</v>
      </c>
      <c r="AC149">
        <f t="shared" si="10"/>
        <v>6</v>
      </c>
      <c r="AD149" s="8">
        <f t="shared" si="11"/>
        <v>-50</v>
      </c>
    </row>
    <row r="150" spans="9:31" x14ac:dyDescent="0.25">
      <c r="W150" t="s">
        <v>56</v>
      </c>
      <c r="X150">
        <v>-3</v>
      </c>
      <c r="AC150">
        <f t="shared" si="10"/>
        <v>6</v>
      </c>
      <c r="AD150" s="8">
        <f t="shared" si="11"/>
        <v>-50</v>
      </c>
    </row>
    <row r="151" spans="9:31" ht="15.75" thickBot="1" x14ac:dyDescent="0.3"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 t="s">
        <v>57</v>
      </c>
      <c r="X151" s="10">
        <v>-3</v>
      </c>
      <c r="Y151" s="10"/>
      <c r="Z151" s="10"/>
      <c r="AA151" s="10"/>
      <c r="AB151" s="10"/>
      <c r="AC151" s="10">
        <f t="shared" si="10"/>
        <v>6</v>
      </c>
      <c r="AD151" s="11">
        <f t="shared" si="11"/>
        <v>-50</v>
      </c>
      <c r="AE151" s="10"/>
    </row>
    <row r="152" spans="9:31" x14ac:dyDescent="0.25">
      <c r="I152" t="s">
        <v>18</v>
      </c>
      <c r="AD152" s="9"/>
      <c r="AE152" t="s">
        <v>60</v>
      </c>
    </row>
    <row r="153" spans="9:31" x14ac:dyDescent="0.25">
      <c r="W153" t="s">
        <v>42</v>
      </c>
      <c r="X153" t="s">
        <v>44</v>
      </c>
      <c r="Y153" t="s">
        <v>40</v>
      </c>
      <c r="AB153" t="s">
        <v>46</v>
      </c>
      <c r="AC153" t="s">
        <v>58</v>
      </c>
      <c r="AE153">
        <v>50</v>
      </c>
    </row>
    <row r="154" spans="9:31" x14ac:dyDescent="0.25">
      <c r="X154" t="s">
        <v>64</v>
      </c>
      <c r="Y154" t="s">
        <v>36</v>
      </c>
      <c r="Z154" t="s">
        <v>37</v>
      </c>
      <c r="AA154" t="s">
        <v>36</v>
      </c>
      <c r="AB154" t="s">
        <v>37</v>
      </c>
      <c r="AD154" t="s">
        <v>59</v>
      </c>
    </row>
    <row r="155" spans="9:31" x14ac:dyDescent="0.25">
      <c r="W155" t="s">
        <v>41</v>
      </c>
      <c r="X155">
        <v>12.15</v>
      </c>
      <c r="AA155">
        <f>0.08*X155</f>
        <v>0.97200000000000009</v>
      </c>
      <c r="AB155">
        <f>-AA155</f>
        <v>-0.97200000000000009</v>
      </c>
      <c r="AC155">
        <v>0</v>
      </c>
      <c r="AD155" s="8">
        <v>0</v>
      </c>
    </row>
    <row r="156" spans="9:31" x14ac:dyDescent="0.25">
      <c r="W156" t="s">
        <v>35</v>
      </c>
      <c r="X156">
        <v>12.15</v>
      </c>
      <c r="AC156">
        <f>$X$155-X156</f>
        <v>0</v>
      </c>
      <c r="AD156" s="8">
        <f>$AE$153*AC156/$AA$155</f>
        <v>0</v>
      </c>
    </row>
    <row r="157" spans="9:31" x14ac:dyDescent="0.25">
      <c r="W157" t="s">
        <v>38</v>
      </c>
      <c r="X157">
        <v>12.16</v>
      </c>
      <c r="AC157">
        <f t="shared" ref="AC157:AC168" si="12">$X$155-X157</f>
        <v>-9.9999999999997868E-3</v>
      </c>
      <c r="AD157" s="8">
        <f t="shared" ref="AD157:AD168" si="13">$AE$153*AC157/$AA$155</f>
        <v>-0.51440329218105896</v>
      </c>
    </row>
    <row r="158" spans="9:31" x14ac:dyDescent="0.25">
      <c r="W158" t="s">
        <v>47</v>
      </c>
      <c r="X158">
        <v>12.08</v>
      </c>
      <c r="AC158">
        <f t="shared" si="12"/>
        <v>7.0000000000000284E-2</v>
      </c>
      <c r="AD158" s="8">
        <f t="shared" si="13"/>
        <v>3.6008230452675041</v>
      </c>
    </row>
    <row r="159" spans="9:31" x14ac:dyDescent="0.25">
      <c r="W159" t="s">
        <v>49</v>
      </c>
      <c r="X159">
        <v>12.08</v>
      </c>
      <c r="AC159">
        <f t="shared" si="12"/>
        <v>7.0000000000000284E-2</v>
      </c>
      <c r="AD159" s="8">
        <f t="shared" si="13"/>
        <v>3.6008230452675041</v>
      </c>
    </row>
    <row r="160" spans="9:31" x14ac:dyDescent="0.25">
      <c r="W160" t="s">
        <v>43</v>
      </c>
      <c r="X160">
        <v>12</v>
      </c>
      <c r="AC160">
        <f t="shared" si="12"/>
        <v>0.15000000000000036</v>
      </c>
      <c r="AD160" s="8">
        <f t="shared" si="13"/>
        <v>7.7160493827160668</v>
      </c>
    </row>
    <row r="161" spans="9:31" x14ac:dyDescent="0.25">
      <c r="W161" t="s">
        <v>50</v>
      </c>
      <c r="X161">
        <v>12.2</v>
      </c>
      <c r="AC161">
        <f t="shared" si="12"/>
        <v>-4.9999999999998934E-2</v>
      </c>
      <c r="AD161" s="8">
        <f t="shared" si="13"/>
        <v>-2.5720164609052949</v>
      </c>
    </row>
    <row r="162" spans="9:31" x14ac:dyDescent="0.25">
      <c r="W162" t="s">
        <v>51</v>
      </c>
      <c r="X162">
        <v>12.2</v>
      </c>
      <c r="AC162">
        <f t="shared" si="12"/>
        <v>-4.9999999999998934E-2</v>
      </c>
      <c r="AD162" s="8">
        <f t="shared" si="13"/>
        <v>-2.5720164609052949</v>
      </c>
    </row>
    <row r="163" spans="9:31" x14ac:dyDescent="0.25">
      <c r="W163" t="s">
        <v>52</v>
      </c>
      <c r="X163">
        <v>12.2</v>
      </c>
      <c r="AC163">
        <f t="shared" si="12"/>
        <v>-4.9999999999998934E-2</v>
      </c>
      <c r="AD163" s="8">
        <f t="shared" si="13"/>
        <v>-2.5720164609052949</v>
      </c>
    </row>
    <row r="164" spans="9:31" x14ac:dyDescent="0.25">
      <c r="W164" t="s">
        <v>53</v>
      </c>
      <c r="X164">
        <v>12.2</v>
      </c>
      <c r="AC164">
        <f t="shared" si="12"/>
        <v>-4.9999999999998934E-2</v>
      </c>
      <c r="AD164" s="8">
        <f t="shared" si="13"/>
        <v>-2.5720164609052949</v>
      </c>
    </row>
    <row r="165" spans="9:31" x14ac:dyDescent="0.25">
      <c r="W165" t="s">
        <v>54</v>
      </c>
      <c r="X165">
        <v>12.2</v>
      </c>
      <c r="AC165">
        <f t="shared" si="12"/>
        <v>-4.9999999999998934E-2</v>
      </c>
      <c r="AD165" s="8">
        <f t="shared" si="13"/>
        <v>-2.5720164609052949</v>
      </c>
    </row>
    <row r="166" spans="9:31" x14ac:dyDescent="0.25">
      <c r="W166" t="s">
        <v>55</v>
      </c>
      <c r="X166">
        <v>12.2</v>
      </c>
      <c r="AC166">
        <f t="shared" si="12"/>
        <v>-4.9999999999998934E-2</v>
      </c>
      <c r="AD166" s="8">
        <f t="shared" si="13"/>
        <v>-2.5720164609052949</v>
      </c>
    </row>
    <row r="167" spans="9:31" x14ac:dyDescent="0.25">
      <c r="W167" t="s">
        <v>56</v>
      </c>
      <c r="X167">
        <v>12.2</v>
      </c>
      <c r="AC167">
        <f t="shared" si="12"/>
        <v>-4.9999999999998934E-2</v>
      </c>
      <c r="AD167" s="8">
        <f t="shared" si="13"/>
        <v>-2.5720164609052949</v>
      </c>
    </row>
    <row r="168" spans="9:31" ht="15.75" thickBot="1" x14ac:dyDescent="0.3"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 t="s">
        <v>57</v>
      </c>
      <c r="X168" s="10">
        <v>12.2</v>
      </c>
      <c r="Y168" s="10"/>
      <c r="Z168" s="10"/>
      <c r="AA168" s="10"/>
      <c r="AB168" s="10"/>
      <c r="AC168" s="10">
        <f t="shared" si="12"/>
        <v>-4.9999999999998934E-2</v>
      </c>
      <c r="AD168" s="11">
        <f t="shared" si="13"/>
        <v>-2.5720164609052949</v>
      </c>
      <c r="AE168" s="10"/>
    </row>
    <row r="169" spans="9:31" x14ac:dyDescent="0.25">
      <c r="I169" t="s">
        <v>20</v>
      </c>
      <c r="AD169" s="9"/>
      <c r="AE169" t="s">
        <v>60</v>
      </c>
    </row>
    <row r="170" spans="9:31" x14ac:dyDescent="0.25">
      <c r="W170" t="s">
        <v>42</v>
      </c>
      <c r="X170" t="s">
        <v>44</v>
      </c>
      <c r="Y170" t="s">
        <v>40</v>
      </c>
      <c r="AB170" t="s">
        <v>46</v>
      </c>
      <c r="AC170" t="s">
        <v>58</v>
      </c>
      <c r="AE170">
        <v>50</v>
      </c>
    </row>
    <row r="171" spans="9:31" x14ac:dyDescent="0.25">
      <c r="X171" t="s">
        <v>64</v>
      </c>
      <c r="Y171" t="s">
        <v>36</v>
      </c>
      <c r="Z171" t="s">
        <v>37</v>
      </c>
      <c r="AA171" t="s">
        <v>36</v>
      </c>
      <c r="AB171" t="s">
        <v>37</v>
      </c>
      <c r="AD171" t="s">
        <v>59</v>
      </c>
    </row>
    <row r="172" spans="9:31" x14ac:dyDescent="0.25">
      <c r="W172" t="s">
        <v>41</v>
      </c>
      <c r="X172">
        <v>28.71</v>
      </c>
      <c r="AA172">
        <f>0.08*X172</f>
        <v>2.2968000000000002</v>
      </c>
      <c r="AB172">
        <f>-AA172</f>
        <v>-2.2968000000000002</v>
      </c>
      <c r="AC172">
        <v>0</v>
      </c>
      <c r="AD172" s="8">
        <v>0</v>
      </c>
    </row>
    <row r="173" spans="9:31" x14ac:dyDescent="0.25">
      <c r="W173" t="s">
        <v>35</v>
      </c>
      <c r="X173">
        <v>28.84</v>
      </c>
      <c r="AC173">
        <f>$X$172-X173</f>
        <v>-0.12999999999999901</v>
      </c>
      <c r="AD173" s="8">
        <f>$AE$170*AC173/$AA$172</f>
        <v>-2.830024381748498</v>
      </c>
    </row>
    <row r="174" spans="9:31" x14ac:dyDescent="0.25">
      <c r="W174" t="s">
        <v>38</v>
      </c>
      <c r="X174">
        <v>28.84</v>
      </c>
      <c r="AC174">
        <f t="shared" ref="AC174:AC185" si="14">$X$172-X174</f>
        <v>-0.12999999999999901</v>
      </c>
      <c r="AD174" s="8">
        <f t="shared" ref="AD174:AD185" si="15">$AE$170*AC174/$AA$172</f>
        <v>-2.830024381748498</v>
      </c>
    </row>
    <row r="175" spans="9:31" x14ac:dyDescent="0.25">
      <c r="W175" t="s">
        <v>47</v>
      </c>
      <c r="X175">
        <v>28.74</v>
      </c>
      <c r="AC175">
        <f t="shared" si="14"/>
        <v>-2.9999999999997584E-2</v>
      </c>
      <c r="AD175" s="8">
        <f t="shared" si="15"/>
        <v>-0.65308254963422108</v>
      </c>
    </row>
    <row r="176" spans="9:31" x14ac:dyDescent="0.25">
      <c r="W176" t="s">
        <v>49</v>
      </c>
      <c r="X176">
        <v>28.62</v>
      </c>
      <c r="AC176">
        <f t="shared" si="14"/>
        <v>8.9999999999999858E-2</v>
      </c>
      <c r="AD176" s="8">
        <f t="shared" si="15"/>
        <v>1.9592476489028181</v>
      </c>
    </row>
    <row r="177" spans="9:31" x14ac:dyDescent="0.25">
      <c r="W177" t="s">
        <v>43</v>
      </c>
      <c r="X177">
        <v>28.08</v>
      </c>
      <c r="AC177">
        <f t="shared" si="14"/>
        <v>0.63000000000000256</v>
      </c>
      <c r="AD177" s="8">
        <f t="shared" si="15"/>
        <v>13.714733542319804</v>
      </c>
    </row>
    <row r="178" spans="9:31" x14ac:dyDescent="0.25">
      <c r="W178" t="s">
        <v>50</v>
      </c>
      <c r="X178">
        <v>28.9</v>
      </c>
      <c r="AC178">
        <f t="shared" si="14"/>
        <v>-0.18999999999999773</v>
      </c>
      <c r="AD178" s="8">
        <f t="shared" si="15"/>
        <v>-4.1361894810170172</v>
      </c>
    </row>
    <row r="179" spans="9:31" x14ac:dyDescent="0.25">
      <c r="W179" t="s">
        <v>51</v>
      </c>
      <c r="X179">
        <v>28.9</v>
      </c>
      <c r="AC179">
        <f t="shared" si="14"/>
        <v>-0.18999999999999773</v>
      </c>
      <c r="AD179" s="8">
        <f t="shared" si="15"/>
        <v>-4.1361894810170172</v>
      </c>
    </row>
    <row r="180" spans="9:31" x14ac:dyDescent="0.25">
      <c r="W180" t="s">
        <v>52</v>
      </c>
      <c r="X180">
        <v>28.9</v>
      </c>
      <c r="AC180">
        <f t="shared" si="14"/>
        <v>-0.18999999999999773</v>
      </c>
      <c r="AD180" s="8">
        <f t="shared" si="15"/>
        <v>-4.1361894810170172</v>
      </c>
    </row>
    <row r="181" spans="9:31" x14ac:dyDescent="0.25">
      <c r="W181" t="s">
        <v>53</v>
      </c>
      <c r="X181">
        <v>28.9</v>
      </c>
      <c r="AC181">
        <f t="shared" si="14"/>
        <v>-0.18999999999999773</v>
      </c>
      <c r="AD181" s="8">
        <f t="shared" si="15"/>
        <v>-4.1361894810170172</v>
      </c>
    </row>
    <row r="182" spans="9:31" x14ac:dyDescent="0.25">
      <c r="W182" t="s">
        <v>54</v>
      </c>
      <c r="X182">
        <v>28.9</v>
      </c>
      <c r="AC182">
        <f t="shared" si="14"/>
        <v>-0.18999999999999773</v>
      </c>
      <c r="AD182" s="8">
        <f t="shared" si="15"/>
        <v>-4.1361894810170172</v>
      </c>
    </row>
    <row r="183" spans="9:31" x14ac:dyDescent="0.25">
      <c r="W183" t="s">
        <v>55</v>
      </c>
      <c r="X183">
        <v>28.9</v>
      </c>
      <c r="AC183">
        <f t="shared" si="14"/>
        <v>-0.18999999999999773</v>
      </c>
      <c r="AD183" s="8">
        <f t="shared" si="15"/>
        <v>-4.1361894810170172</v>
      </c>
    </row>
    <row r="184" spans="9:31" x14ac:dyDescent="0.25">
      <c r="W184" t="s">
        <v>56</v>
      </c>
      <c r="X184">
        <v>28.9</v>
      </c>
      <c r="AC184">
        <f t="shared" si="14"/>
        <v>-0.18999999999999773</v>
      </c>
      <c r="AD184" s="8">
        <f t="shared" si="15"/>
        <v>-4.1361894810170172</v>
      </c>
    </row>
    <row r="185" spans="9:31" ht="15.75" thickBot="1" x14ac:dyDescent="0.3"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 t="s">
        <v>57</v>
      </c>
      <c r="X185" s="10">
        <v>28.9</v>
      </c>
      <c r="Y185" s="10"/>
      <c r="Z185" s="10"/>
      <c r="AA185" s="10"/>
      <c r="AB185" s="10"/>
      <c r="AC185" s="10">
        <f t="shared" si="14"/>
        <v>-0.18999999999999773</v>
      </c>
      <c r="AD185" s="11">
        <f t="shared" si="15"/>
        <v>-4.1361894810170172</v>
      </c>
      <c r="AE185" s="10"/>
    </row>
    <row r="186" spans="9:31" x14ac:dyDescent="0.25">
      <c r="I186" t="s">
        <v>22</v>
      </c>
      <c r="AD186" s="9"/>
      <c r="AE186" t="s">
        <v>60</v>
      </c>
    </row>
    <row r="187" spans="9:31" x14ac:dyDescent="0.25">
      <c r="W187" t="s">
        <v>42</v>
      </c>
      <c r="X187" t="s">
        <v>44</v>
      </c>
      <c r="Y187" t="s">
        <v>40</v>
      </c>
      <c r="AB187" t="s">
        <v>46</v>
      </c>
      <c r="AC187" t="s">
        <v>58</v>
      </c>
      <c r="AE187">
        <v>50</v>
      </c>
    </row>
    <row r="188" spans="9:31" x14ac:dyDescent="0.25">
      <c r="X188" t="s">
        <v>61</v>
      </c>
      <c r="Y188" t="s">
        <v>36</v>
      </c>
      <c r="Z188" t="s">
        <v>37</v>
      </c>
      <c r="AA188" t="s">
        <v>36</v>
      </c>
      <c r="AB188" t="s">
        <v>37</v>
      </c>
      <c r="AD188" t="s">
        <v>59</v>
      </c>
    </row>
    <row r="189" spans="9:31" x14ac:dyDescent="0.25">
      <c r="W189" t="s">
        <v>41</v>
      </c>
      <c r="X189">
        <v>0</v>
      </c>
      <c r="AA189">
        <f>0.08*X190</f>
        <v>-0.08</v>
      </c>
      <c r="AB189">
        <f>-AA189</f>
        <v>0.08</v>
      </c>
      <c r="AC189">
        <v>0</v>
      </c>
      <c r="AD189" s="8">
        <v>0</v>
      </c>
    </row>
    <row r="190" spans="9:31" x14ac:dyDescent="0.25">
      <c r="W190" t="s">
        <v>35</v>
      </c>
      <c r="X190">
        <v>-1</v>
      </c>
      <c r="AC190">
        <f>-3+X190</f>
        <v>-4</v>
      </c>
      <c r="AD190" s="8">
        <f>$AE$187/3*X190</f>
        <v>-16.666666666666668</v>
      </c>
    </row>
    <row r="191" spans="9:31" x14ac:dyDescent="0.25">
      <c r="W191" t="s">
        <v>38</v>
      </c>
      <c r="X191">
        <v>-0.5</v>
      </c>
      <c r="AC191">
        <f t="shared" ref="AC191:AC202" si="16">-3+X191</f>
        <v>-3.5</v>
      </c>
      <c r="AD191" s="8">
        <f t="shared" ref="AD191:AD202" si="17">$AE$187/3*X191</f>
        <v>-8.3333333333333339</v>
      </c>
    </row>
    <row r="192" spans="9:31" x14ac:dyDescent="0.25">
      <c r="W192" t="s">
        <v>47</v>
      </c>
      <c r="X192">
        <v>-2.75</v>
      </c>
      <c r="AC192">
        <f t="shared" si="16"/>
        <v>-5.75</v>
      </c>
      <c r="AD192" s="8">
        <f t="shared" si="17"/>
        <v>-45.833333333333336</v>
      </c>
    </row>
    <row r="193" spans="9:31" x14ac:dyDescent="0.25">
      <c r="W193" t="s">
        <v>49</v>
      </c>
      <c r="X193">
        <v>-1.5</v>
      </c>
      <c r="AC193">
        <f t="shared" si="16"/>
        <v>-4.5</v>
      </c>
      <c r="AD193" s="8">
        <f t="shared" si="17"/>
        <v>-25</v>
      </c>
    </row>
    <row r="194" spans="9:31" x14ac:dyDescent="0.25">
      <c r="W194" t="s">
        <v>43</v>
      </c>
      <c r="X194">
        <v>0</v>
      </c>
      <c r="AC194">
        <f t="shared" si="16"/>
        <v>-3</v>
      </c>
      <c r="AD194" s="8">
        <f t="shared" si="17"/>
        <v>0</v>
      </c>
    </row>
    <row r="195" spans="9:31" x14ac:dyDescent="0.25">
      <c r="W195" t="s">
        <v>50</v>
      </c>
      <c r="X195">
        <v>-1.5</v>
      </c>
      <c r="AC195">
        <f t="shared" si="16"/>
        <v>-4.5</v>
      </c>
      <c r="AD195" s="8">
        <f t="shared" si="17"/>
        <v>-25</v>
      </c>
    </row>
    <row r="196" spans="9:31" x14ac:dyDescent="0.25">
      <c r="W196" t="s">
        <v>51</v>
      </c>
      <c r="X196">
        <v>-1.5</v>
      </c>
      <c r="AC196">
        <f t="shared" si="16"/>
        <v>-4.5</v>
      </c>
      <c r="AD196" s="8">
        <f t="shared" si="17"/>
        <v>-25</v>
      </c>
    </row>
    <row r="197" spans="9:31" x14ac:dyDescent="0.25">
      <c r="W197" t="s">
        <v>52</v>
      </c>
      <c r="X197">
        <v>-1.5</v>
      </c>
      <c r="AC197">
        <f t="shared" si="16"/>
        <v>-4.5</v>
      </c>
      <c r="AD197" s="8">
        <f t="shared" si="17"/>
        <v>-25</v>
      </c>
    </row>
    <row r="198" spans="9:31" x14ac:dyDescent="0.25">
      <c r="W198" t="s">
        <v>53</v>
      </c>
      <c r="X198">
        <v>-1.5</v>
      </c>
      <c r="AC198">
        <f t="shared" si="16"/>
        <v>-4.5</v>
      </c>
      <c r="AD198" s="8">
        <f t="shared" si="17"/>
        <v>-25</v>
      </c>
    </row>
    <row r="199" spans="9:31" x14ac:dyDescent="0.25">
      <c r="W199" t="s">
        <v>54</v>
      </c>
      <c r="X199">
        <v>-1.5</v>
      </c>
      <c r="AC199">
        <f t="shared" si="16"/>
        <v>-4.5</v>
      </c>
      <c r="AD199" s="8">
        <f t="shared" si="17"/>
        <v>-25</v>
      </c>
    </row>
    <row r="200" spans="9:31" x14ac:dyDescent="0.25">
      <c r="W200" t="s">
        <v>55</v>
      </c>
      <c r="X200">
        <v>-1.5</v>
      </c>
      <c r="AC200">
        <f t="shared" si="16"/>
        <v>-4.5</v>
      </c>
      <c r="AD200" s="8">
        <f t="shared" si="17"/>
        <v>-25</v>
      </c>
    </row>
    <row r="201" spans="9:31" x14ac:dyDescent="0.25">
      <c r="W201" t="s">
        <v>56</v>
      </c>
      <c r="X201">
        <v>-1.5</v>
      </c>
      <c r="AC201">
        <f t="shared" si="16"/>
        <v>-4.5</v>
      </c>
      <c r="AD201" s="8">
        <f t="shared" si="17"/>
        <v>-25</v>
      </c>
    </row>
    <row r="202" spans="9:31" ht="15.75" thickBot="1" x14ac:dyDescent="0.3"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 t="s">
        <v>57</v>
      </c>
      <c r="X202" s="10">
        <v>-1.5</v>
      </c>
      <c r="Y202" s="10"/>
      <c r="Z202" s="10"/>
      <c r="AA202" s="10"/>
      <c r="AB202" s="10"/>
      <c r="AC202" s="10">
        <f t="shared" si="16"/>
        <v>-4.5</v>
      </c>
      <c r="AD202" s="11">
        <f t="shared" si="17"/>
        <v>-25</v>
      </c>
      <c r="AE202" s="10"/>
    </row>
    <row r="203" spans="9:31" x14ac:dyDescent="0.25">
      <c r="I203" t="s">
        <v>24</v>
      </c>
      <c r="AD203" s="9"/>
      <c r="AE203" t="s">
        <v>60</v>
      </c>
    </row>
    <row r="204" spans="9:31" x14ac:dyDescent="0.25">
      <c r="W204" t="s">
        <v>42</v>
      </c>
      <c r="X204" t="s">
        <v>44</v>
      </c>
      <c r="Y204" t="s">
        <v>40</v>
      </c>
      <c r="AB204" t="s">
        <v>46</v>
      </c>
      <c r="AC204" t="s">
        <v>58</v>
      </c>
      <c r="AE204">
        <v>50</v>
      </c>
    </row>
    <row r="205" spans="9:31" x14ac:dyDescent="0.25">
      <c r="X205" t="s">
        <v>61</v>
      </c>
      <c r="Y205" t="s">
        <v>36</v>
      </c>
      <c r="Z205" t="s">
        <v>37</v>
      </c>
      <c r="AA205" t="s">
        <v>36</v>
      </c>
      <c r="AB205" t="s">
        <v>37</v>
      </c>
      <c r="AD205" t="s">
        <v>59</v>
      </c>
    </row>
    <row r="206" spans="9:31" x14ac:dyDescent="0.25">
      <c r="W206" t="s">
        <v>41</v>
      </c>
      <c r="X206">
        <v>0</v>
      </c>
      <c r="AA206">
        <f>0.08*X207</f>
        <v>-0.04</v>
      </c>
      <c r="AB206">
        <f>-AA206</f>
        <v>0.04</v>
      </c>
      <c r="AC206">
        <v>0</v>
      </c>
      <c r="AD206" s="8">
        <v>0</v>
      </c>
    </row>
    <row r="207" spans="9:31" x14ac:dyDescent="0.25">
      <c r="K207" t="s">
        <v>84</v>
      </c>
      <c r="W207" t="s">
        <v>35</v>
      </c>
      <c r="X207">
        <v>-0.5</v>
      </c>
      <c r="AC207">
        <f>-3+X207</f>
        <v>-3.5</v>
      </c>
      <c r="AD207" s="8">
        <f>$AE$187/3*X207</f>
        <v>-8.3333333333333339</v>
      </c>
    </row>
    <row r="208" spans="9:31" x14ac:dyDescent="0.25">
      <c r="K208" t="s">
        <v>85</v>
      </c>
      <c r="W208" t="s">
        <v>38</v>
      </c>
      <c r="X208">
        <v>0</v>
      </c>
      <c r="AC208">
        <f t="shared" ref="AC208:AC219" si="18">-3+X208</f>
        <v>-3</v>
      </c>
      <c r="AD208" s="8">
        <f t="shared" ref="AD208:AD219" si="19">$AE$187/3*X208</f>
        <v>0</v>
      </c>
    </row>
    <row r="209" spans="9:31" x14ac:dyDescent="0.25">
      <c r="W209" t="s">
        <v>47</v>
      </c>
      <c r="X209">
        <v>-2.5</v>
      </c>
      <c r="AC209">
        <f t="shared" si="18"/>
        <v>-5.5</v>
      </c>
      <c r="AD209" s="8">
        <f t="shared" si="19"/>
        <v>-41.666666666666671</v>
      </c>
    </row>
    <row r="210" spans="9:31" x14ac:dyDescent="0.25">
      <c r="W210" t="s">
        <v>49</v>
      </c>
      <c r="X210">
        <v>-1.5</v>
      </c>
      <c r="AC210">
        <f t="shared" si="18"/>
        <v>-4.5</v>
      </c>
      <c r="AD210" s="8">
        <f t="shared" si="19"/>
        <v>-25</v>
      </c>
    </row>
    <row r="211" spans="9:31" x14ac:dyDescent="0.25">
      <c r="W211" t="s">
        <v>43</v>
      </c>
      <c r="X211">
        <v>0</v>
      </c>
      <c r="AC211">
        <f t="shared" si="18"/>
        <v>-3</v>
      </c>
      <c r="AD211" s="8">
        <f t="shared" si="19"/>
        <v>0</v>
      </c>
    </row>
    <row r="212" spans="9:31" x14ac:dyDescent="0.25">
      <c r="W212" t="s">
        <v>50</v>
      </c>
      <c r="X212">
        <v>-1</v>
      </c>
      <c r="AC212">
        <f t="shared" si="18"/>
        <v>-4</v>
      </c>
      <c r="AD212" s="8">
        <f t="shared" si="19"/>
        <v>-16.666666666666668</v>
      </c>
    </row>
    <row r="213" spans="9:31" x14ac:dyDescent="0.25">
      <c r="W213" t="s">
        <v>51</v>
      </c>
      <c r="X213">
        <v>-1</v>
      </c>
      <c r="AC213">
        <f t="shared" si="18"/>
        <v>-4</v>
      </c>
      <c r="AD213" s="8">
        <f t="shared" si="19"/>
        <v>-16.666666666666668</v>
      </c>
    </row>
    <row r="214" spans="9:31" x14ac:dyDescent="0.25">
      <c r="W214" t="s">
        <v>52</v>
      </c>
      <c r="X214">
        <v>-1</v>
      </c>
      <c r="AC214">
        <f t="shared" si="18"/>
        <v>-4</v>
      </c>
      <c r="AD214" s="8">
        <f t="shared" si="19"/>
        <v>-16.666666666666668</v>
      </c>
    </row>
    <row r="215" spans="9:31" x14ac:dyDescent="0.25">
      <c r="W215" t="s">
        <v>53</v>
      </c>
      <c r="X215">
        <v>-1</v>
      </c>
      <c r="AC215">
        <f t="shared" si="18"/>
        <v>-4</v>
      </c>
      <c r="AD215" s="8">
        <f t="shared" si="19"/>
        <v>-16.666666666666668</v>
      </c>
    </row>
    <row r="216" spans="9:31" x14ac:dyDescent="0.25">
      <c r="W216" t="s">
        <v>54</v>
      </c>
      <c r="X216">
        <v>-1</v>
      </c>
      <c r="AC216">
        <f t="shared" si="18"/>
        <v>-4</v>
      </c>
      <c r="AD216" s="8">
        <f t="shared" si="19"/>
        <v>-16.666666666666668</v>
      </c>
    </row>
    <row r="217" spans="9:31" x14ac:dyDescent="0.25">
      <c r="W217" t="s">
        <v>55</v>
      </c>
      <c r="X217">
        <v>-1</v>
      </c>
      <c r="AC217">
        <f t="shared" si="18"/>
        <v>-4</v>
      </c>
      <c r="AD217" s="8">
        <f t="shared" si="19"/>
        <v>-16.666666666666668</v>
      </c>
    </row>
    <row r="218" spans="9:31" x14ac:dyDescent="0.25">
      <c r="W218" t="s">
        <v>56</v>
      </c>
      <c r="X218">
        <v>-1</v>
      </c>
      <c r="AC218">
        <f t="shared" si="18"/>
        <v>-4</v>
      </c>
      <c r="AD218" s="8">
        <f t="shared" si="19"/>
        <v>-16.666666666666668</v>
      </c>
    </row>
    <row r="219" spans="9:31" ht="15.75" thickBot="1" x14ac:dyDescent="0.3"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 t="s">
        <v>57</v>
      </c>
      <c r="X219" s="10">
        <v>-1</v>
      </c>
      <c r="Y219" s="10"/>
      <c r="Z219" s="10"/>
      <c r="AA219" s="10"/>
      <c r="AB219" s="10"/>
      <c r="AC219" s="10">
        <f t="shared" si="18"/>
        <v>-4</v>
      </c>
      <c r="AD219" s="11">
        <f t="shared" si="19"/>
        <v>-16.666666666666668</v>
      </c>
      <c r="AE219" s="10"/>
    </row>
    <row r="220" spans="9:31" x14ac:dyDescent="0.25">
      <c r="I220" t="s">
        <v>25</v>
      </c>
      <c r="AD220" s="9"/>
      <c r="AE220" t="s">
        <v>60</v>
      </c>
    </row>
    <row r="221" spans="9:31" x14ac:dyDescent="0.25">
      <c r="W221" t="s">
        <v>42</v>
      </c>
      <c r="X221" t="s">
        <v>44</v>
      </c>
      <c r="Y221" t="s">
        <v>40</v>
      </c>
      <c r="AB221" t="s">
        <v>46</v>
      </c>
      <c r="AC221" t="s">
        <v>58</v>
      </c>
      <c r="AE221">
        <v>50</v>
      </c>
    </row>
    <row r="222" spans="9:31" x14ac:dyDescent="0.25">
      <c r="X222" t="s">
        <v>61</v>
      </c>
      <c r="Y222" t="s">
        <v>36</v>
      </c>
      <c r="Z222" t="s">
        <v>37</v>
      </c>
      <c r="AA222" t="s">
        <v>36</v>
      </c>
      <c r="AB222" t="s">
        <v>37</v>
      </c>
      <c r="AD222" t="s">
        <v>59</v>
      </c>
    </row>
    <row r="223" spans="9:31" x14ac:dyDescent="0.25">
      <c r="W223" t="s">
        <v>41</v>
      </c>
      <c r="X223">
        <v>0</v>
      </c>
      <c r="AA223">
        <f>0.08*X224</f>
        <v>-0.14000000000000001</v>
      </c>
      <c r="AB223">
        <f>-AA223</f>
        <v>0.14000000000000001</v>
      </c>
      <c r="AC223">
        <v>0</v>
      </c>
      <c r="AD223" s="8">
        <v>0</v>
      </c>
    </row>
    <row r="224" spans="9:31" x14ac:dyDescent="0.25">
      <c r="W224" t="s">
        <v>35</v>
      </c>
      <c r="X224">
        <v>-1.75</v>
      </c>
      <c r="AC224">
        <f>-3+X224</f>
        <v>-4.75</v>
      </c>
      <c r="AD224" s="8">
        <f>$AE$187/3*X224</f>
        <v>-29.166666666666668</v>
      </c>
    </row>
    <row r="225" spans="9:31" x14ac:dyDescent="0.25">
      <c r="W225" t="s">
        <v>38</v>
      </c>
      <c r="X225">
        <v>-1.25</v>
      </c>
      <c r="AC225">
        <f t="shared" ref="AC225:AC236" si="20">-3+X225</f>
        <v>-4.25</v>
      </c>
      <c r="AD225" s="8">
        <f t="shared" ref="AD225:AD236" si="21">$AE$187/3*X225</f>
        <v>-20.833333333333336</v>
      </c>
    </row>
    <row r="226" spans="9:31" x14ac:dyDescent="0.25">
      <c r="W226" t="s">
        <v>47</v>
      </c>
      <c r="X226">
        <v>-2.75</v>
      </c>
      <c r="AC226">
        <f t="shared" si="20"/>
        <v>-5.75</v>
      </c>
      <c r="AD226" s="8">
        <f t="shared" si="21"/>
        <v>-45.833333333333336</v>
      </c>
    </row>
    <row r="227" spans="9:31" x14ac:dyDescent="0.25">
      <c r="W227" t="s">
        <v>49</v>
      </c>
      <c r="X227">
        <v>-1.25</v>
      </c>
      <c r="AC227">
        <f t="shared" si="20"/>
        <v>-4.25</v>
      </c>
      <c r="AD227" s="8">
        <f t="shared" si="21"/>
        <v>-20.833333333333336</v>
      </c>
    </row>
    <row r="228" spans="9:31" x14ac:dyDescent="0.25">
      <c r="W228" t="s">
        <v>43</v>
      </c>
      <c r="X228">
        <v>0</v>
      </c>
      <c r="AC228">
        <f t="shared" si="20"/>
        <v>-3</v>
      </c>
      <c r="AD228" s="8">
        <f t="shared" si="21"/>
        <v>0</v>
      </c>
    </row>
    <row r="229" spans="9:31" x14ac:dyDescent="0.25">
      <c r="W229" t="s">
        <v>50</v>
      </c>
      <c r="X229">
        <v>-2.75</v>
      </c>
      <c r="AC229">
        <f t="shared" si="20"/>
        <v>-5.75</v>
      </c>
      <c r="AD229" s="8">
        <f t="shared" si="21"/>
        <v>-45.833333333333336</v>
      </c>
    </row>
    <row r="230" spans="9:31" x14ac:dyDescent="0.25">
      <c r="W230" t="s">
        <v>51</v>
      </c>
      <c r="X230">
        <v>-2.75</v>
      </c>
      <c r="AC230">
        <f t="shared" si="20"/>
        <v>-5.75</v>
      </c>
      <c r="AD230" s="8">
        <f t="shared" si="21"/>
        <v>-45.833333333333336</v>
      </c>
    </row>
    <row r="231" spans="9:31" x14ac:dyDescent="0.25">
      <c r="W231" t="s">
        <v>52</v>
      </c>
      <c r="X231">
        <v>-2</v>
      </c>
      <c r="Y231" t="s">
        <v>65</v>
      </c>
      <c r="AC231">
        <f t="shared" si="20"/>
        <v>-5</v>
      </c>
      <c r="AD231" s="8">
        <f t="shared" si="21"/>
        <v>-33.333333333333336</v>
      </c>
    </row>
    <row r="232" spans="9:31" x14ac:dyDescent="0.25">
      <c r="W232" t="s">
        <v>53</v>
      </c>
      <c r="X232">
        <v>-2</v>
      </c>
      <c r="Y232" t="s">
        <v>65</v>
      </c>
      <c r="AC232">
        <f t="shared" si="20"/>
        <v>-5</v>
      </c>
      <c r="AD232" s="8">
        <f t="shared" si="21"/>
        <v>-33.333333333333336</v>
      </c>
    </row>
    <row r="233" spans="9:31" x14ac:dyDescent="0.25">
      <c r="W233" t="s">
        <v>54</v>
      </c>
      <c r="X233">
        <v>-2.5</v>
      </c>
      <c r="AC233">
        <f t="shared" si="20"/>
        <v>-5.5</v>
      </c>
      <c r="AD233" s="8">
        <f t="shared" si="21"/>
        <v>-41.666666666666671</v>
      </c>
    </row>
    <row r="234" spans="9:31" x14ac:dyDescent="0.25">
      <c r="W234" t="s">
        <v>55</v>
      </c>
      <c r="X234">
        <v>-2.5</v>
      </c>
      <c r="AC234">
        <f t="shared" si="20"/>
        <v>-5.5</v>
      </c>
      <c r="AD234" s="8">
        <f t="shared" si="21"/>
        <v>-41.666666666666671</v>
      </c>
    </row>
    <row r="235" spans="9:31" x14ac:dyDescent="0.25">
      <c r="W235" t="s">
        <v>56</v>
      </c>
      <c r="X235">
        <v>-2</v>
      </c>
      <c r="Y235" t="s">
        <v>65</v>
      </c>
      <c r="AC235">
        <f t="shared" si="20"/>
        <v>-5</v>
      </c>
      <c r="AD235" s="8">
        <f t="shared" si="21"/>
        <v>-33.333333333333336</v>
      </c>
    </row>
    <row r="236" spans="9:31" ht="15.75" thickBot="1" x14ac:dyDescent="0.3"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 t="s">
        <v>57</v>
      </c>
      <c r="X236" s="10">
        <v>-2</v>
      </c>
      <c r="Y236" s="10" t="s">
        <v>65</v>
      </c>
      <c r="Z236" s="10"/>
      <c r="AA236" s="10"/>
      <c r="AB236" s="10"/>
      <c r="AC236" s="10">
        <f t="shared" si="20"/>
        <v>-5</v>
      </c>
      <c r="AD236" s="11">
        <f t="shared" si="21"/>
        <v>-33.333333333333336</v>
      </c>
      <c r="AE236" s="10"/>
    </row>
    <row r="237" spans="9:31" x14ac:dyDescent="0.25">
      <c r="I237" t="s">
        <v>27</v>
      </c>
      <c r="AD237" s="9"/>
      <c r="AE237" t="s">
        <v>60</v>
      </c>
    </row>
    <row r="238" spans="9:31" x14ac:dyDescent="0.25">
      <c r="W238" t="s">
        <v>42</v>
      </c>
      <c r="X238" t="s">
        <v>44</v>
      </c>
      <c r="Y238" t="s">
        <v>40</v>
      </c>
      <c r="AB238" t="s">
        <v>46</v>
      </c>
      <c r="AC238" t="s">
        <v>58</v>
      </c>
      <c r="AE238">
        <v>50</v>
      </c>
    </row>
    <row r="239" spans="9:31" x14ac:dyDescent="0.25">
      <c r="X239" t="s">
        <v>66</v>
      </c>
      <c r="Y239" t="s">
        <v>36</v>
      </c>
      <c r="Z239" t="s">
        <v>37</v>
      </c>
      <c r="AA239" t="s">
        <v>36</v>
      </c>
      <c r="AB239" t="s">
        <v>37</v>
      </c>
      <c r="AD239" t="s">
        <v>59</v>
      </c>
    </row>
    <row r="240" spans="9:31" x14ac:dyDescent="0.25">
      <c r="W240" t="s">
        <v>41</v>
      </c>
      <c r="X240">
        <v>5006258</v>
      </c>
      <c r="AA240">
        <f>0.08*X240</f>
        <v>400500.64</v>
      </c>
      <c r="AB240">
        <f>-AA240</f>
        <v>-400500.64</v>
      </c>
      <c r="AC240">
        <v>0</v>
      </c>
      <c r="AD240" s="8">
        <v>0</v>
      </c>
    </row>
    <row r="241" spans="9:31" x14ac:dyDescent="0.25">
      <c r="K241" t="s">
        <v>91</v>
      </c>
      <c r="W241" t="s">
        <v>35</v>
      </c>
      <c r="X241">
        <v>5151981</v>
      </c>
      <c r="AC241">
        <f>$X$240-X241</f>
        <v>-145723</v>
      </c>
      <c r="AD241" s="8">
        <f>$AE$238*AC241/$AA$240</f>
        <v>-18.192605135412517</v>
      </c>
    </row>
    <row r="242" spans="9:31" x14ac:dyDescent="0.25">
      <c r="W242" t="s">
        <v>38</v>
      </c>
      <c r="X242">
        <v>5107981</v>
      </c>
      <c r="AC242">
        <f t="shared" ref="AC242:AC253" si="22">$X$240-X242</f>
        <v>-101723</v>
      </c>
      <c r="AD242" s="8">
        <f t="shared" ref="AD242:AD253" si="23">$AE$238*AC242/$AA$240</f>
        <v>-12.699480330418448</v>
      </c>
    </row>
    <row r="243" spans="9:31" x14ac:dyDescent="0.25">
      <c r="W243" t="s">
        <v>47</v>
      </c>
      <c r="X243">
        <v>5177281</v>
      </c>
      <c r="AC243">
        <f t="shared" si="22"/>
        <v>-171023</v>
      </c>
      <c r="AD243" s="8">
        <f t="shared" si="23"/>
        <v>-21.351151898284108</v>
      </c>
    </row>
    <row r="244" spans="9:31" x14ac:dyDescent="0.25">
      <c r="W244" t="s">
        <v>49</v>
      </c>
      <c r="X244">
        <v>5240987</v>
      </c>
      <c r="AC244">
        <f t="shared" si="22"/>
        <v>-234729</v>
      </c>
      <c r="AD244" s="8">
        <f t="shared" si="23"/>
        <v>-29.30444755344211</v>
      </c>
    </row>
    <row r="245" spans="9:31" x14ac:dyDescent="0.25">
      <c r="W245" t="s">
        <v>43</v>
      </c>
      <c r="X245">
        <v>5006258</v>
      </c>
      <c r="AC245">
        <f t="shared" si="22"/>
        <v>0</v>
      </c>
      <c r="AD245" s="8">
        <f t="shared" si="23"/>
        <v>0</v>
      </c>
    </row>
    <row r="246" spans="9:31" x14ac:dyDescent="0.25">
      <c r="W246" t="s">
        <v>50</v>
      </c>
      <c r="X246">
        <v>5150000</v>
      </c>
      <c r="AC246">
        <f t="shared" si="22"/>
        <v>-143742</v>
      </c>
      <c r="AD246" s="8">
        <f t="shared" si="23"/>
        <v>-17.945289675442215</v>
      </c>
    </row>
    <row r="247" spans="9:31" x14ac:dyDescent="0.25">
      <c r="W247" t="s">
        <v>51</v>
      </c>
      <c r="X247">
        <v>5150000</v>
      </c>
      <c r="AC247">
        <f t="shared" si="22"/>
        <v>-143742</v>
      </c>
      <c r="AD247" s="8">
        <f t="shared" si="23"/>
        <v>-17.945289675442215</v>
      </c>
    </row>
    <row r="248" spans="9:31" x14ac:dyDescent="0.25">
      <c r="W248" t="s">
        <v>52</v>
      </c>
      <c r="X248">
        <v>5250000</v>
      </c>
      <c r="AC248">
        <f t="shared" si="22"/>
        <v>-243742</v>
      </c>
      <c r="AD248" s="8">
        <f t="shared" si="23"/>
        <v>-30.429664232246918</v>
      </c>
    </row>
    <row r="249" spans="9:31" x14ac:dyDescent="0.25">
      <c r="W249" t="s">
        <v>53</v>
      </c>
      <c r="X249">
        <v>5250000</v>
      </c>
      <c r="AC249">
        <f t="shared" si="22"/>
        <v>-243742</v>
      </c>
      <c r="AD249" s="8">
        <f t="shared" si="23"/>
        <v>-30.429664232246918</v>
      </c>
    </row>
    <row r="250" spans="9:31" x14ac:dyDescent="0.25">
      <c r="W250" t="s">
        <v>54</v>
      </c>
      <c r="X250">
        <v>5150000</v>
      </c>
      <c r="AC250">
        <f t="shared" si="22"/>
        <v>-143742</v>
      </c>
      <c r="AD250" s="8">
        <f t="shared" si="23"/>
        <v>-17.945289675442215</v>
      </c>
    </row>
    <row r="251" spans="9:31" x14ac:dyDescent="0.25">
      <c r="W251" t="s">
        <v>55</v>
      </c>
      <c r="X251">
        <v>5150000</v>
      </c>
      <c r="AC251">
        <f t="shared" si="22"/>
        <v>-143742</v>
      </c>
      <c r="AD251" s="8">
        <f t="shared" si="23"/>
        <v>-17.945289675442215</v>
      </c>
    </row>
    <row r="252" spans="9:31" x14ac:dyDescent="0.25">
      <c r="W252" t="s">
        <v>56</v>
      </c>
      <c r="X252">
        <v>5250000</v>
      </c>
      <c r="AC252">
        <f t="shared" si="22"/>
        <v>-243742</v>
      </c>
      <c r="AD252" s="8">
        <f t="shared" si="23"/>
        <v>-30.429664232246918</v>
      </c>
    </row>
    <row r="253" spans="9:31" ht="15.75" thickBot="1" x14ac:dyDescent="0.3"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 t="s">
        <v>57</v>
      </c>
      <c r="X253" s="10">
        <v>5250000</v>
      </c>
      <c r="Y253" s="10"/>
      <c r="Z253" s="10"/>
      <c r="AA253" s="10"/>
      <c r="AB253" s="10"/>
      <c r="AC253" s="10">
        <f t="shared" si="22"/>
        <v>-243742</v>
      </c>
      <c r="AD253" s="11">
        <f t="shared" si="23"/>
        <v>-30.429664232246918</v>
      </c>
      <c r="AE253" s="10"/>
    </row>
    <row r="254" spans="9:31" x14ac:dyDescent="0.25">
      <c r="I254" t="s">
        <v>28</v>
      </c>
      <c r="AD254" s="9"/>
      <c r="AE254" t="s">
        <v>60</v>
      </c>
    </row>
    <row r="255" spans="9:31" x14ac:dyDescent="0.25">
      <c r="W255" t="s">
        <v>42</v>
      </c>
      <c r="X255" t="s">
        <v>44</v>
      </c>
      <c r="Y255" t="s">
        <v>40</v>
      </c>
      <c r="AB255" t="s">
        <v>46</v>
      </c>
      <c r="AC255" t="s">
        <v>58</v>
      </c>
      <c r="AE255">
        <v>50</v>
      </c>
    </row>
    <row r="256" spans="9:31" x14ac:dyDescent="0.25">
      <c r="X256" t="s">
        <v>61</v>
      </c>
      <c r="Y256" t="s">
        <v>36</v>
      </c>
      <c r="Z256" t="s">
        <v>37</v>
      </c>
      <c r="AA256" t="s">
        <v>36</v>
      </c>
      <c r="AB256" t="s">
        <v>37</v>
      </c>
      <c r="AD256" t="s">
        <v>59</v>
      </c>
    </row>
    <row r="257" spans="9:31" x14ac:dyDescent="0.25">
      <c r="W257" t="s">
        <v>41</v>
      </c>
      <c r="X257">
        <v>0</v>
      </c>
      <c r="AA257">
        <f>0.08*X258</f>
        <v>-0.14000000000000001</v>
      </c>
      <c r="AB257">
        <f>-AA257</f>
        <v>0.14000000000000001</v>
      </c>
      <c r="AC257">
        <v>0</v>
      </c>
      <c r="AD257" s="8">
        <v>0</v>
      </c>
    </row>
    <row r="258" spans="9:31" x14ac:dyDescent="0.25">
      <c r="K258" t="s">
        <v>89</v>
      </c>
      <c r="W258" t="s">
        <v>35</v>
      </c>
      <c r="X258">
        <v>-1.75</v>
      </c>
      <c r="AC258">
        <f>-3+X258</f>
        <v>-4.75</v>
      </c>
      <c r="AD258" s="8">
        <f>$AE$187/3*X258</f>
        <v>-29.166666666666668</v>
      </c>
    </row>
    <row r="259" spans="9:31" x14ac:dyDescent="0.25">
      <c r="W259" t="s">
        <v>38</v>
      </c>
      <c r="X259">
        <v>-2</v>
      </c>
      <c r="AC259">
        <f t="shared" ref="AC259:AC270" si="24">-3+X259</f>
        <v>-5</v>
      </c>
      <c r="AD259" s="8">
        <f t="shared" ref="AD259:AD270" si="25">$AE$187/3*X259</f>
        <v>-33.333333333333336</v>
      </c>
    </row>
    <row r="260" spans="9:31" x14ac:dyDescent="0.25">
      <c r="K260" t="s">
        <v>90</v>
      </c>
      <c r="W260" t="s">
        <v>47</v>
      </c>
      <c r="X260">
        <v>-2</v>
      </c>
      <c r="AC260">
        <f t="shared" si="24"/>
        <v>-5</v>
      </c>
      <c r="AD260" s="8">
        <f t="shared" si="25"/>
        <v>-33.333333333333336</v>
      </c>
    </row>
    <row r="261" spans="9:31" x14ac:dyDescent="0.25">
      <c r="W261" t="s">
        <v>49</v>
      </c>
      <c r="X261">
        <v>-2.75</v>
      </c>
      <c r="AC261">
        <f t="shared" si="24"/>
        <v>-5.75</v>
      </c>
      <c r="AD261" s="8">
        <f t="shared" si="25"/>
        <v>-45.833333333333336</v>
      </c>
    </row>
    <row r="262" spans="9:31" x14ac:dyDescent="0.25">
      <c r="W262" t="s">
        <v>43</v>
      </c>
      <c r="X262">
        <v>0</v>
      </c>
      <c r="AC262">
        <f t="shared" si="24"/>
        <v>-3</v>
      </c>
      <c r="AD262" s="8">
        <f t="shared" si="25"/>
        <v>0</v>
      </c>
    </row>
    <row r="263" spans="9:31" x14ac:dyDescent="0.25">
      <c r="W263" t="s">
        <v>50</v>
      </c>
      <c r="X263">
        <v>-0.5</v>
      </c>
      <c r="Y263" t="s">
        <v>67</v>
      </c>
      <c r="AC263">
        <f t="shared" si="24"/>
        <v>-3.5</v>
      </c>
      <c r="AD263" s="8">
        <f t="shared" si="25"/>
        <v>-8.3333333333333339</v>
      </c>
    </row>
    <row r="264" spans="9:31" x14ac:dyDescent="0.25">
      <c r="W264" t="s">
        <v>51</v>
      </c>
      <c r="X264">
        <v>-0.5</v>
      </c>
      <c r="AC264">
        <f t="shared" si="24"/>
        <v>-3.5</v>
      </c>
      <c r="AD264" s="8">
        <f t="shared" si="25"/>
        <v>-8.3333333333333339</v>
      </c>
    </row>
    <row r="265" spans="9:31" x14ac:dyDescent="0.25">
      <c r="W265" t="s">
        <v>52</v>
      </c>
      <c r="X265">
        <v>-0.5</v>
      </c>
      <c r="AC265">
        <f t="shared" si="24"/>
        <v>-3.5</v>
      </c>
      <c r="AD265" s="8">
        <f t="shared" si="25"/>
        <v>-8.3333333333333339</v>
      </c>
    </row>
    <row r="266" spans="9:31" x14ac:dyDescent="0.25">
      <c r="W266" t="s">
        <v>53</v>
      </c>
      <c r="X266">
        <v>-0.5</v>
      </c>
      <c r="AC266">
        <f t="shared" si="24"/>
        <v>-3.5</v>
      </c>
      <c r="AD266" s="8">
        <f t="shared" si="25"/>
        <v>-8.3333333333333339</v>
      </c>
    </row>
    <row r="267" spans="9:31" x14ac:dyDescent="0.25">
      <c r="W267" t="s">
        <v>54</v>
      </c>
      <c r="X267">
        <v>-0.5</v>
      </c>
      <c r="AC267">
        <f t="shared" si="24"/>
        <v>-3.5</v>
      </c>
      <c r="AD267" s="8">
        <f t="shared" si="25"/>
        <v>-8.3333333333333339</v>
      </c>
    </row>
    <row r="268" spans="9:31" x14ac:dyDescent="0.25">
      <c r="W268" t="s">
        <v>55</v>
      </c>
      <c r="X268">
        <v>-0.5</v>
      </c>
      <c r="AC268">
        <f t="shared" si="24"/>
        <v>-3.5</v>
      </c>
      <c r="AD268" s="8">
        <f t="shared" si="25"/>
        <v>-8.3333333333333339</v>
      </c>
    </row>
    <row r="269" spans="9:31" x14ac:dyDescent="0.25">
      <c r="W269" t="s">
        <v>56</v>
      </c>
      <c r="X269">
        <v>-0.5</v>
      </c>
      <c r="AC269">
        <f t="shared" si="24"/>
        <v>-3.5</v>
      </c>
      <c r="AD269" s="8">
        <f t="shared" si="25"/>
        <v>-8.3333333333333339</v>
      </c>
    </row>
    <row r="270" spans="9:31" ht="15.75" thickBot="1" x14ac:dyDescent="0.3"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 t="s">
        <v>57</v>
      </c>
      <c r="X270" s="10">
        <v>-0.5</v>
      </c>
      <c r="Y270" s="10"/>
      <c r="Z270" s="10"/>
      <c r="AA270" s="10"/>
      <c r="AB270" s="10"/>
      <c r="AC270" s="10">
        <f t="shared" si="24"/>
        <v>-3.5</v>
      </c>
      <c r="AD270" s="11">
        <f t="shared" si="25"/>
        <v>-8.3333333333333339</v>
      </c>
      <c r="AE270" s="10"/>
    </row>
    <row r="271" spans="9:31" x14ac:dyDescent="0.25">
      <c r="I271" t="s">
        <v>30</v>
      </c>
      <c r="AD271" s="9"/>
      <c r="AE271" t="s">
        <v>60</v>
      </c>
    </row>
    <row r="272" spans="9:31" x14ac:dyDescent="0.25">
      <c r="W272" t="s">
        <v>42</v>
      </c>
      <c r="X272" t="s">
        <v>44</v>
      </c>
      <c r="Y272" t="s">
        <v>40</v>
      </c>
      <c r="AB272" t="s">
        <v>46</v>
      </c>
      <c r="AC272" t="s">
        <v>58</v>
      </c>
      <c r="AE272">
        <v>50</v>
      </c>
    </row>
    <row r="273" spans="9:31" x14ac:dyDescent="0.25">
      <c r="X273" t="s">
        <v>68</v>
      </c>
      <c r="Y273" t="s">
        <v>36</v>
      </c>
      <c r="Z273" t="s">
        <v>37</v>
      </c>
      <c r="AA273" t="s">
        <v>36</v>
      </c>
      <c r="AB273" t="s">
        <v>37</v>
      </c>
      <c r="AD273" t="s">
        <v>59</v>
      </c>
    </row>
    <row r="274" spans="9:31" x14ac:dyDescent="0.25">
      <c r="K274" t="s">
        <v>88</v>
      </c>
      <c r="W274" t="s">
        <v>41</v>
      </c>
      <c r="X274">
        <v>101444</v>
      </c>
      <c r="AA274">
        <f>0.08*X274</f>
        <v>8115.52</v>
      </c>
      <c r="AB274">
        <f>-AA274</f>
        <v>-8115.52</v>
      </c>
      <c r="AC274">
        <v>0</v>
      </c>
      <c r="AD274" s="8">
        <v>0</v>
      </c>
    </row>
    <row r="275" spans="9:31" x14ac:dyDescent="0.25">
      <c r="W275" t="s">
        <v>35</v>
      </c>
      <c r="X275">
        <v>98321</v>
      </c>
      <c r="AC275">
        <f>$X$274-X275</f>
        <v>3123</v>
      </c>
      <c r="AD275" s="8">
        <f>$AE$272*AC275/$AA$274</f>
        <v>19.240911241670279</v>
      </c>
    </row>
    <row r="276" spans="9:31" x14ac:dyDescent="0.25">
      <c r="W276" t="s">
        <v>38</v>
      </c>
      <c r="X276">
        <v>98132</v>
      </c>
      <c r="AC276">
        <f t="shared" ref="AC276:AC287" si="26">$X$274-X276</f>
        <v>3312</v>
      </c>
      <c r="AD276" s="8">
        <f>$AE$272*AC276/$AA$274</f>
        <v>20.405346792318912</v>
      </c>
    </row>
    <row r="277" spans="9:31" x14ac:dyDescent="0.25">
      <c r="W277" t="s">
        <v>47</v>
      </c>
      <c r="X277">
        <v>99022</v>
      </c>
      <c r="AC277">
        <f t="shared" si="26"/>
        <v>2422</v>
      </c>
      <c r="AD277" s="8">
        <f t="shared" ref="AD277:AD286" si="27">$AE$272*AC277/$AA$274</f>
        <v>14.922025945349157</v>
      </c>
    </row>
    <row r="278" spans="9:31" x14ac:dyDescent="0.25">
      <c r="W278" t="s">
        <v>49</v>
      </c>
      <c r="X278">
        <v>100778</v>
      </c>
      <c r="AC278">
        <f t="shared" si="26"/>
        <v>666</v>
      </c>
      <c r="AD278" s="8">
        <f t="shared" si="27"/>
        <v>4.1032490832380422</v>
      </c>
    </row>
    <row r="279" spans="9:31" x14ac:dyDescent="0.25">
      <c r="W279" t="s">
        <v>43</v>
      </c>
      <c r="X279">
        <v>101407</v>
      </c>
      <c r="AC279">
        <f t="shared" si="26"/>
        <v>37</v>
      </c>
      <c r="AD279" s="8">
        <f t="shared" si="27"/>
        <v>0.22795828240211347</v>
      </c>
    </row>
    <row r="280" spans="9:31" x14ac:dyDescent="0.25">
      <c r="W280" t="s">
        <v>50</v>
      </c>
      <c r="X280">
        <v>98000</v>
      </c>
      <c r="AC280">
        <f t="shared" si="26"/>
        <v>3444</v>
      </c>
      <c r="AD280" s="8">
        <f t="shared" si="27"/>
        <v>21.218603367375103</v>
      </c>
    </row>
    <row r="281" spans="9:31" x14ac:dyDescent="0.25">
      <c r="W281" t="s">
        <v>51</v>
      </c>
      <c r="X281">
        <v>98000</v>
      </c>
      <c r="AC281">
        <f t="shared" si="26"/>
        <v>3444</v>
      </c>
      <c r="AD281" s="8">
        <f t="shared" si="27"/>
        <v>21.218603367375103</v>
      </c>
    </row>
    <row r="282" spans="9:31" x14ac:dyDescent="0.25">
      <c r="W282" t="s">
        <v>52</v>
      </c>
      <c r="X282">
        <v>95000</v>
      </c>
      <c r="Y282" t="s">
        <v>65</v>
      </c>
      <c r="AC282">
        <f t="shared" si="26"/>
        <v>6444</v>
      </c>
      <c r="AD282" s="8">
        <f t="shared" si="27"/>
        <v>39.701707345924845</v>
      </c>
    </row>
    <row r="283" spans="9:31" x14ac:dyDescent="0.25">
      <c r="W283" t="s">
        <v>53</v>
      </c>
      <c r="X283">
        <v>95000</v>
      </c>
      <c r="Y283" t="s">
        <v>65</v>
      </c>
      <c r="AC283">
        <f t="shared" si="26"/>
        <v>6444</v>
      </c>
      <c r="AD283" s="8">
        <f t="shared" si="27"/>
        <v>39.701707345924845</v>
      </c>
    </row>
    <row r="284" spans="9:31" x14ac:dyDescent="0.25">
      <c r="W284" t="s">
        <v>54</v>
      </c>
      <c r="X284">
        <v>98000</v>
      </c>
      <c r="AC284">
        <f t="shared" si="26"/>
        <v>3444</v>
      </c>
      <c r="AD284" s="8">
        <f t="shared" si="27"/>
        <v>21.218603367375103</v>
      </c>
    </row>
    <row r="285" spans="9:31" x14ac:dyDescent="0.25">
      <c r="W285" t="s">
        <v>55</v>
      </c>
      <c r="X285">
        <v>98000</v>
      </c>
      <c r="AC285">
        <f t="shared" si="26"/>
        <v>3444</v>
      </c>
      <c r="AD285" s="8">
        <f t="shared" si="27"/>
        <v>21.218603367375103</v>
      </c>
    </row>
    <row r="286" spans="9:31" x14ac:dyDescent="0.25">
      <c r="W286" t="s">
        <v>56</v>
      </c>
      <c r="X286">
        <v>95000</v>
      </c>
      <c r="Y286" t="s">
        <v>65</v>
      </c>
      <c r="AC286">
        <f t="shared" si="26"/>
        <v>6444</v>
      </c>
      <c r="AD286" s="8">
        <f t="shared" si="27"/>
        <v>39.701707345924845</v>
      </c>
    </row>
    <row r="287" spans="9:31" ht="15.75" thickBot="1" x14ac:dyDescent="0.3"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 t="s">
        <v>57</v>
      </c>
      <c r="X287" s="10">
        <v>95000</v>
      </c>
      <c r="Y287" s="10" t="s">
        <v>65</v>
      </c>
      <c r="Z287" s="10"/>
      <c r="AA287" s="10"/>
      <c r="AB287" s="10"/>
      <c r="AC287" s="10">
        <f t="shared" si="26"/>
        <v>6444</v>
      </c>
      <c r="AD287" s="11">
        <f t="shared" ref="AD287" si="28">$AE$272*AC287/$AA$274</f>
        <v>39.701707345924845</v>
      </c>
      <c r="AE287" s="10"/>
    </row>
    <row r="288" spans="9:31" x14ac:dyDescent="0.25">
      <c r="I288" t="s">
        <v>0</v>
      </c>
      <c r="AD288" s="9"/>
      <c r="AE288" t="s">
        <v>60</v>
      </c>
    </row>
    <row r="289" spans="9:31" x14ac:dyDescent="0.25">
      <c r="W289" t="s">
        <v>42</v>
      </c>
      <c r="X289" t="s">
        <v>44</v>
      </c>
      <c r="Y289" t="s">
        <v>40</v>
      </c>
      <c r="AB289" t="s">
        <v>46</v>
      </c>
      <c r="AC289" t="s">
        <v>58</v>
      </c>
      <c r="AE289">
        <v>50</v>
      </c>
    </row>
    <row r="290" spans="9:31" x14ac:dyDescent="0.25">
      <c r="X290" t="s">
        <v>68</v>
      </c>
      <c r="Y290" t="s">
        <v>36</v>
      </c>
      <c r="Z290" t="s">
        <v>37</v>
      </c>
      <c r="AA290" t="s">
        <v>36</v>
      </c>
      <c r="AB290" t="s">
        <v>37</v>
      </c>
      <c r="AD290" t="s">
        <v>59</v>
      </c>
    </row>
    <row r="291" spans="9:31" x14ac:dyDescent="0.25">
      <c r="W291" t="s">
        <v>41</v>
      </c>
      <c r="X291">
        <v>762022</v>
      </c>
      <c r="AA291">
        <f>0.08*X291</f>
        <v>60961.760000000002</v>
      </c>
      <c r="AB291">
        <f>-AA291</f>
        <v>-60961.760000000002</v>
      </c>
      <c r="AC291">
        <v>0</v>
      </c>
      <c r="AD291" s="8">
        <v>0</v>
      </c>
    </row>
    <row r="292" spans="9:31" x14ac:dyDescent="0.25">
      <c r="W292" t="s">
        <v>35</v>
      </c>
      <c r="X292">
        <v>730529</v>
      </c>
      <c r="AC292">
        <f>$X$291-X292</f>
        <v>31493</v>
      </c>
      <c r="AD292" s="8">
        <f>$AE$289*AC292/$AA$291</f>
        <v>25.830126951715304</v>
      </c>
    </row>
    <row r="293" spans="9:31" x14ac:dyDescent="0.25">
      <c r="K293" t="s">
        <v>87</v>
      </c>
      <c r="W293" t="s">
        <v>38</v>
      </c>
      <c r="X293">
        <v>730529</v>
      </c>
      <c r="AC293">
        <f t="shared" ref="AC293:AC304" si="29">$X$291-X293</f>
        <v>31493</v>
      </c>
      <c r="AD293" s="8">
        <f t="shared" ref="AD293:AD304" si="30">$AE$289*AC293/$AA$291</f>
        <v>25.830126951715304</v>
      </c>
    </row>
    <row r="294" spans="9:31" x14ac:dyDescent="0.25">
      <c r="W294" t="s">
        <v>47</v>
      </c>
      <c r="X294">
        <v>705767</v>
      </c>
      <c r="AC294">
        <f t="shared" si="29"/>
        <v>56255</v>
      </c>
      <c r="AD294" s="8">
        <f t="shared" si="30"/>
        <v>46.139579959633707</v>
      </c>
    </row>
    <row r="295" spans="9:31" x14ac:dyDescent="0.25">
      <c r="W295" t="s">
        <v>49</v>
      </c>
      <c r="X295">
        <v>736503</v>
      </c>
      <c r="AC295">
        <f t="shared" si="29"/>
        <v>25519</v>
      </c>
      <c r="AD295" s="8">
        <f t="shared" si="30"/>
        <v>20.930334032350771</v>
      </c>
    </row>
    <row r="296" spans="9:31" x14ac:dyDescent="0.25">
      <c r="W296" t="s">
        <v>43</v>
      </c>
      <c r="X296">
        <v>755888</v>
      </c>
      <c r="AC296">
        <f t="shared" si="29"/>
        <v>6134</v>
      </c>
      <c r="AD296" s="8">
        <f t="shared" si="30"/>
        <v>5.0310227263779783</v>
      </c>
    </row>
    <row r="297" spans="9:31" x14ac:dyDescent="0.25">
      <c r="W297" t="s">
        <v>50</v>
      </c>
      <c r="X297">
        <v>730000</v>
      </c>
      <c r="AC297">
        <f t="shared" si="29"/>
        <v>32022</v>
      </c>
      <c r="AD297" s="8">
        <f t="shared" si="30"/>
        <v>26.264005501153509</v>
      </c>
    </row>
    <row r="298" spans="9:31" x14ac:dyDescent="0.25">
      <c r="W298" t="s">
        <v>51</v>
      </c>
      <c r="X298">
        <v>730000</v>
      </c>
      <c r="AC298">
        <f t="shared" si="29"/>
        <v>32022</v>
      </c>
      <c r="AD298" s="8">
        <f t="shared" si="30"/>
        <v>26.264005501153509</v>
      </c>
    </row>
    <row r="299" spans="9:31" x14ac:dyDescent="0.25">
      <c r="W299" t="s">
        <v>52</v>
      </c>
      <c r="X299">
        <v>701000</v>
      </c>
      <c r="Y299" t="s">
        <v>65</v>
      </c>
      <c r="AC299">
        <f t="shared" si="29"/>
        <v>61022</v>
      </c>
      <c r="AD299" s="8">
        <f t="shared" si="30"/>
        <v>50.049408022340558</v>
      </c>
    </row>
    <row r="300" spans="9:31" x14ac:dyDescent="0.25">
      <c r="W300" t="s">
        <v>53</v>
      </c>
      <c r="X300">
        <v>701000</v>
      </c>
      <c r="Y300" t="s">
        <v>65</v>
      </c>
      <c r="AC300">
        <f t="shared" si="29"/>
        <v>61022</v>
      </c>
      <c r="AD300" s="8">
        <f t="shared" si="30"/>
        <v>50.049408022340558</v>
      </c>
    </row>
    <row r="301" spans="9:31" x14ac:dyDescent="0.25">
      <c r="W301" t="s">
        <v>54</v>
      </c>
      <c r="X301">
        <v>730000</v>
      </c>
      <c r="AC301">
        <f t="shared" si="29"/>
        <v>32022</v>
      </c>
      <c r="AD301" s="8">
        <f t="shared" si="30"/>
        <v>26.264005501153509</v>
      </c>
    </row>
    <row r="302" spans="9:31" x14ac:dyDescent="0.25">
      <c r="W302" t="s">
        <v>55</v>
      </c>
      <c r="X302">
        <v>730000</v>
      </c>
      <c r="AC302">
        <f t="shared" si="29"/>
        <v>32022</v>
      </c>
      <c r="AD302" s="8">
        <f t="shared" si="30"/>
        <v>26.264005501153509</v>
      </c>
    </row>
    <row r="303" spans="9:31" x14ac:dyDescent="0.25">
      <c r="W303" t="s">
        <v>56</v>
      </c>
      <c r="X303">
        <v>701000</v>
      </c>
      <c r="Y303" t="s">
        <v>65</v>
      </c>
      <c r="AC303">
        <f t="shared" si="29"/>
        <v>61022</v>
      </c>
      <c r="AD303" s="8">
        <f t="shared" si="30"/>
        <v>50.049408022340558</v>
      </c>
    </row>
    <row r="304" spans="9:31" ht="15.75" thickBot="1" x14ac:dyDescent="0.3"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 t="s">
        <v>57</v>
      </c>
      <c r="X304" s="10">
        <v>701000</v>
      </c>
      <c r="Y304" s="10" t="s">
        <v>65</v>
      </c>
      <c r="Z304" s="10"/>
      <c r="AA304" s="10"/>
      <c r="AB304" s="10"/>
      <c r="AC304" s="10">
        <f t="shared" si="29"/>
        <v>61022</v>
      </c>
      <c r="AD304" s="11">
        <f t="shared" si="30"/>
        <v>50.049408022340558</v>
      </c>
      <c r="AE304" s="10"/>
    </row>
    <row r="305" spans="9:31" x14ac:dyDescent="0.25">
      <c r="I305" t="s">
        <v>31</v>
      </c>
      <c r="AD305" s="9"/>
      <c r="AE305" t="s">
        <v>60</v>
      </c>
    </row>
    <row r="306" spans="9:31" x14ac:dyDescent="0.25">
      <c r="W306" t="s">
        <v>42</v>
      </c>
      <c r="X306" t="s">
        <v>44</v>
      </c>
      <c r="Y306" t="s">
        <v>40</v>
      </c>
      <c r="AB306" t="s">
        <v>46</v>
      </c>
      <c r="AC306" t="s">
        <v>58</v>
      </c>
      <c r="AE306">
        <v>50</v>
      </c>
    </row>
    <row r="307" spans="9:31" x14ac:dyDescent="0.25">
      <c r="X307" t="s">
        <v>61</v>
      </c>
      <c r="Y307" t="s">
        <v>36</v>
      </c>
      <c r="Z307" t="s">
        <v>37</v>
      </c>
      <c r="AA307" t="s">
        <v>36</v>
      </c>
      <c r="AB307" t="s">
        <v>37</v>
      </c>
      <c r="AD307" t="s">
        <v>59</v>
      </c>
    </row>
    <row r="308" spans="9:31" x14ac:dyDescent="0.25">
      <c r="W308" t="s">
        <v>41</v>
      </c>
      <c r="X308">
        <v>0</v>
      </c>
      <c r="AA308">
        <f>0.08*X309</f>
        <v>0.06</v>
      </c>
      <c r="AB308">
        <f>-AA308</f>
        <v>-0.06</v>
      </c>
      <c r="AC308">
        <v>0</v>
      </c>
      <c r="AD308" s="8">
        <v>0</v>
      </c>
    </row>
    <row r="309" spans="9:31" x14ac:dyDescent="0.25">
      <c r="K309" t="s">
        <v>86</v>
      </c>
      <c r="W309" t="s">
        <v>35</v>
      </c>
      <c r="X309">
        <v>0.75</v>
      </c>
      <c r="AC309">
        <f>-3+X309</f>
        <v>-2.25</v>
      </c>
      <c r="AD309" s="8">
        <f>$AE$187/3*X309</f>
        <v>12.5</v>
      </c>
    </row>
    <row r="310" spans="9:31" x14ac:dyDescent="0.25">
      <c r="W310" t="s">
        <v>38</v>
      </c>
      <c r="X310">
        <v>1</v>
      </c>
      <c r="AC310">
        <f t="shared" ref="AC310:AC321" si="31">-3+X310</f>
        <v>-2</v>
      </c>
      <c r="AD310" s="8">
        <f t="shared" ref="AD310:AD321" si="32">$AE$187/3*X310</f>
        <v>16.666666666666668</v>
      </c>
    </row>
    <row r="311" spans="9:31" x14ac:dyDescent="0.25">
      <c r="W311" t="s">
        <v>47</v>
      </c>
      <c r="X311">
        <v>0.5</v>
      </c>
      <c r="AC311">
        <f t="shared" si="31"/>
        <v>-2.5</v>
      </c>
      <c r="AD311" s="8">
        <f t="shared" si="32"/>
        <v>8.3333333333333339</v>
      </c>
    </row>
    <row r="312" spans="9:31" x14ac:dyDescent="0.25">
      <c r="W312" t="s">
        <v>49</v>
      </c>
      <c r="X312">
        <v>0.75</v>
      </c>
      <c r="AC312">
        <f t="shared" si="31"/>
        <v>-2.25</v>
      </c>
      <c r="AD312" s="8">
        <f t="shared" si="32"/>
        <v>12.5</v>
      </c>
    </row>
    <row r="313" spans="9:31" x14ac:dyDescent="0.25">
      <c r="W313" t="s">
        <v>43</v>
      </c>
      <c r="X313">
        <v>0</v>
      </c>
      <c r="AC313">
        <f t="shared" si="31"/>
        <v>-3</v>
      </c>
      <c r="AD313" s="8">
        <f t="shared" si="32"/>
        <v>0</v>
      </c>
    </row>
    <row r="314" spans="9:31" x14ac:dyDescent="0.25">
      <c r="W314" t="s">
        <v>50</v>
      </c>
      <c r="X314">
        <v>1</v>
      </c>
      <c r="AC314">
        <f t="shared" si="31"/>
        <v>-2</v>
      </c>
      <c r="AD314" s="8">
        <f t="shared" si="32"/>
        <v>16.666666666666668</v>
      </c>
    </row>
    <row r="315" spans="9:31" x14ac:dyDescent="0.25">
      <c r="W315" t="s">
        <v>51</v>
      </c>
      <c r="X315">
        <v>1</v>
      </c>
      <c r="AC315">
        <f t="shared" si="31"/>
        <v>-2</v>
      </c>
      <c r="AD315" s="8">
        <f t="shared" si="32"/>
        <v>16.666666666666668</v>
      </c>
    </row>
    <row r="316" spans="9:31" x14ac:dyDescent="0.25">
      <c r="W316" t="s">
        <v>52</v>
      </c>
      <c r="X316">
        <v>1.25</v>
      </c>
      <c r="AC316">
        <f t="shared" si="31"/>
        <v>-1.75</v>
      </c>
      <c r="AD316" s="8">
        <f t="shared" si="32"/>
        <v>20.833333333333336</v>
      </c>
    </row>
    <row r="317" spans="9:31" x14ac:dyDescent="0.25">
      <c r="W317" t="s">
        <v>53</v>
      </c>
      <c r="X317">
        <v>1.25</v>
      </c>
      <c r="AC317">
        <f t="shared" si="31"/>
        <v>-1.75</v>
      </c>
      <c r="AD317" s="8">
        <f t="shared" si="32"/>
        <v>20.833333333333336</v>
      </c>
    </row>
    <row r="318" spans="9:31" x14ac:dyDescent="0.25">
      <c r="W318" t="s">
        <v>54</v>
      </c>
      <c r="X318">
        <v>1</v>
      </c>
      <c r="AC318">
        <f t="shared" si="31"/>
        <v>-2</v>
      </c>
      <c r="AD318" s="8">
        <f t="shared" si="32"/>
        <v>16.666666666666668</v>
      </c>
    </row>
    <row r="319" spans="9:31" x14ac:dyDescent="0.25">
      <c r="W319" t="s">
        <v>55</v>
      </c>
      <c r="X319">
        <v>1</v>
      </c>
      <c r="AC319">
        <f t="shared" si="31"/>
        <v>-2</v>
      </c>
      <c r="AD319" s="8">
        <f t="shared" si="32"/>
        <v>16.666666666666668</v>
      </c>
    </row>
    <row r="320" spans="9:31" x14ac:dyDescent="0.25">
      <c r="W320" t="s">
        <v>56</v>
      </c>
      <c r="X320">
        <v>1.25</v>
      </c>
      <c r="AC320">
        <f t="shared" si="31"/>
        <v>-1.75</v>
      </c>
      <c r="AD320" s="8">
        <f t="shared" si="32"/>
        <v>20.833333333333336</v>
      </c>
    </row>
    <row r="321" spans="9:31" ht="15.75" thickBot="1" x14ac:dyDescent="0.3"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 t="s">
        <v>57</v>
      </c>
      <c r="X321" s="10">
        <v>1.25</v>
      </c>
      <c r="Y321" s="10"/>
      <c r="Z321" s="10"/>
      <c r="AA321" s="10"/>
      <c r="AB321" s="10"/>
      <c r="AC321" s="10">
        <f t="shared" si="31"/>
        <v>-1.75</v>
      </c>
      <c r="AD321" s="11">
        <f t="shared" si="32"/>
        <v>20.833333333333336</v>
      </c>
      <c r="AE321" s="10"/>
    </row>
    <row r="322" spans="9:31" x14ac:dyDescent="0.25">
      <c r="I322" t="s">
        <v>33</v>
      </c>
      <c r="AD322" s="9"/>
      <c r="AE322" t="s">
        <v>60</v>
      </c>
    </row>
    <row r="323" spans="9:31" x14ac:dyDescent="0.25">
      <c r="W323" t="s">
        <v>42</v>
      </c>
      <c r="X323" t="s">
        <v>44</v>
      </c>
      <c r="Y323" t="s">
        <v>40</v>
      </c>
      <c r="AB323" t="s">
        <v>46</v>
      </c>
      <c r="AC323" t="s">
        <v>58</v>
      </c>
      <c r="AE323">
        <v>50</v>
      </c>
    </row>
    <row r="324" spans="9:31" x14ac:dyDescent="0.25">
      <c r="X324" t="s">
        <v>61</v>
      </c>
      <c r="Y324" t="s">
        <v>36</v>
      </c>
      <c r="Z324" t="s">
        <v>37</v>
      </c>
      <c r="AA324" t="s">
        <v>36</v>
      </c>
      <c r="AB324" t="s">
        <v>37</v>
      </c>
      <c r="AD324" t="s">
        <v>59</v>
      </c>
    </row>
    <row r="325" spans="9:31" x14ac:dyDescent="0.25">
      <c r="W325" t="s">
        <v>41</v>
      </c>
      <c r="X325">
        <v>0</v>
      </c>
      <c r="AA325">
        <f>0.08*X326</f>
        <v>0.04</v>
      </c>
      <c r="AB325">
        <f>-AA325</f>
        <v>-0.04</v>
      </c>
      <c r="AC325">
        <v>0</v>
      </c>
      <c r="AD325" s="8">
        <v>0</v>
      </c>
    </row>
    <row r="326" spans="9:31" x14ac:dyDescent="0.25">
      <c r="W326" t="s">
        <v>35</v>
      </c>
      <c r="X326">
        <v>0.5</v>
      </c>
      <c r="AC326">
        <f>-3+X326</f>
        <v>-2.5</v>
      </c>
      <c r="AD326" s="8">
        <f>$AE$187/3*X326</f>
        <v>8.3333333333333339</v>
      </c>
    </row>
    <row r="327" spans="9:31" x14ac:dyDescent="0.25">
      <c r="K327" t="s">
        <v>86</v>
      </c>
      <c r="W327" t="s">
        <v>38</v>
      </c>
      <c r="X327">
        <v>0.5</v>
      </c>
      <c r="AC327">
        <f t="shared" ref="AC327:AC338" si="33">-3+X327</f>
        <v>-2.5</v>
      </c>
      <c r="AD327" s="8">
        <f t="shared" ref="AD327:AD338" si="34">$AE$187/3*X327</f>
        <v>8.3333333333333339</v>
      </c>
    </row>
    <row r="328" spans="9:31" x14ac:dyDescent="0.25">
      <c r="W328" t="s">
        <v>47</v>
      </c>
      <c r="X328">
        <v>2</v>
      </c>
      <c r="AC328">
        <f t="shared" si="33"/>
        <v>-1</v>
      </c>
      <c r="AD328" s="8">
        <f t="shared" si="34"/>
        <v>33.333333333333336</v>
      </c>
    </row>
    <row r="329" spans="9:31" x14ac:dyDescent="0.25">
      <c r="W329" t="s">
        <v>49</v>
      </c>
      <c r="X329">
        <v>1.75</v>
      </c>
      <c r="AC329">
        <f t="shared" si="33"/>
        <v>-1.25</v>
      </c>
      <c r="AD329" s="8">
        <f t="shared" si="34"/>
        <v>29.166666666666668</v>
      </c>
    </row>
    <row r="330" spans="9:31" x14ac:dyDescent="0.25">
      <c r="W330" t="s">
        <v>43</v>
      </c>
      <c r="X330">
        <v>1.25</v>
      </c>
      <c r="AC330">
        <f t="shared" si="33"/>
        <v>-1.75</v>
      </c>
      <c r="AD330" s="8">
        <f t="shared" si="34"/>
        <v>20.833333333333336</v>
      </c>
    </row>
    <row r="331" spans="9:31" x14ac:dyDescent="0.25">
      <c r="W331" t="s">
        <v>50</v>
      </c>
      <c r="X331">
        <v>2</v>
      </c>
      <c r="AC331">
        <f t="shared" si="33"/>
        <v>-1</v>
      </c>
      <c r="AD331" s="8">
        <f t="shared" si="34"/>
        <v>33.333333333333336</v>
      </c>
    </row>
    <row r="332" spans="9:31" x14ac:dyDescent="0.25">
      <c r="W332" t="s">
        <v>51</v>
      </c>
      <c r="X332">
        <v>2</v>
      </c>
      <c r="AC332">
        <f t="shared" si="33"/>
        <v>-1</v>
      </c>
      <c r="AD332" s="8">
        <f t="shared" si="34"/>
        <v>33.333333333333336</v>
      </c>
    </row>
    <row r="333" spans="9:31" x14ac:dyDescent="0.25">
      <c r="W333" t="s">
        <v>52</v>
      </c>
      <c r="X333">
        <v>2</v>
      </c>
      <c r="AC333">
        <f t="shared" si="33"/>
        <v>-1</v>
      </c>
      <c r="AD333" s="8">
        <f t="shared" si="34"/>
        <v>33.333333333333336</v>
      </c>
    </row>
    <row r="334" spans="9:31" x14ac:dyDescent="0.25">
      <c r="W334" t="s">
        <v>53</v>
      </c>
      <c r="X334">
        <v>2</v>
      </c>
      <c r="AC334">
        <f t="shared" si="33"/>
        <v>-1</v>
      </c>
      <c r="AD334" s="8">
        <f t="shared" si="34"/>
        <v>33.333333333333336</v>
      </c>
    </row>
    <row r="335" spans="9:31" x14ac:dyDescent="0.25">
      <c r="W335" t="s">
        <v>54</v>
      </c>
      <c r="X335">
        <v>2</v>
      </c>
      <c r="AC335">
        <f t="shared" si="33"/>
        <v>-1</v>
      </c>
      <c r="AD335" s="8">
        <f t="shared" si="34"/>
        <v>33.333333333333336</v>
      </c>
    </row>
    <row r="336" spans="9:31" x14ac:dyDescent="0.25">
      <c r="W336" t="s">
        <v>55</v>
      </c>
      <c r="X336">
        <v>2</v>
      </c>
      <c r="AC336">
        <f t="shared" si="33"/>
        <v>-1</v>
      </c>
      <c r="AD336" s="8">
        <f t="shared" si="34"/>
        <v>33.333333333333336</v>
      </c>
    </row>
    <row r="337" spans="9:31" x14ac:dyDescent="0.25">
      <c r="W337" t="s">
        <v>56</v>
      </c>
      <c r="X337">
        <v>2</v>
      </c>
      <c r="AC337">
        <f t="shared" si="33"/>
        <v>-1</v>
      </c>
      <c r="AD337" s="8">
        <f t="shared" si="34"/>
        <v>33.333333333333336</v>
      </c>
    </row>
    <row r="338" spans="9:31" ht="15.75" thickBot="1" x14ac:dyDescent="0.3"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 t="s">
        <v>57</v>
      </c>
      <c r="X338">
        <v>2</v>
      </c>
      <c r="Y338" s="10"/>
      <c r="Z338" s="10"/>
      <c r="AA338" s="10"/>
      <c r="AB338" s="10"/>
      <c r="AC338" s="10">
        <f t="shared" si="33"/>
        <v>-1</v>
      </c>
      <c r="AD338" s="11">
        <f t="shared" si="34"/>
        <v>33.333333333333336</v>
      </c>
      <c r="AE338" s="10"/>
    </row>
    <row r="339" spans="9:31" x14ac:dyDescent="0.25">
      <c r="I339" t="s">
        <v>34</v>
      </c>
      <c r="AD339" s="9"/>
      <c r="AE339" t="s">
        <v>60</v>
      </c>
    </row>
    <row r="340" spans="9:31" x14ac:dyDescent="0.25">
      <c r="W340" t="s">
        <v>42</v>
      </c>
      <c r="X340" t="s">
        <v>44</v>
      </c>
      <c r="Y340" t="s">
        <v>40</v>
      </c>
      <c r="AB340" t="s">
        <v>46</v>
      </c>
      <c r="AC340" t="s">
        <v>58</v>
      </c>
      <c r="AE340">
        <v>50</v>
      </c>
    </row>
    <row r="341" spans="9:31" x14ac:dyDescent="0.25">
      <c r="K341" t="s">
        <v>86</v>
      </c>
      <c r="X341" t="s">
        <v>61</v>
      </c>
      <c r="Y341" t="s">
        <v>36</v>
      </c>
      <c r="Z341" t="s">
        <v>37</v>
      </c>
      <c r="AA341" t="s">
        <v>36</v>
      </c>
      <c r="AB341" t="s">
        <v>37</v>
      </c>
      <c r="AD341" t="s">
        <v>59</v>
      </c>
    </row>
    <row r="342" spans="9:31" x14ac:dyDescent="0.25">
      <c r="W342" t="s">
        <v>41</v>
      </c>
      <c r="X342">
        <v>0</v>
      </c>
      <c r="AA342">
        <f>0.08*X343</f>
        <v>0.08</v>
      </c>
      <c r="AB342">
        <f>-AA342</f>
        <v>-0.08</v>
      </c>
      <c r="AC342">
        <v>0</v>
      </c>
      <c r="AD342" s="8">
        <v>0</v>
      </c>
    </row>
    <row r="343" spans="9:31" x14ac:dyDescent="0.25">
      <c r="W343" t="s">
        <v>35</v>
      </c>
      <c r="X343">
        <v>1</v>
      </c>
      <c r="AC343">
        <f>-3+X343</f>
        <v>-2</v>
      </c>
      <c r="AD343" s="8">
        <f>$AE$187/3*X343</f>
        <v>16.666666666666668</v>
      </c>
    </row>
    <row r="344" spans="9:31" x14ac:dyDescent="0.25">
      <c r="W344" t="s">
        <v>38</v>
      </c>
      <c r="X344">
        <v>1</v>
      </c>
      <c r="AC344">
        <f t="shared" ref="AC344:AC355" si="35">-3+X344</f>
        <v>-2</v>
      </c>
      <c r="AD344" s="8">
        <f t="shared" ref="AD344:AD355" si="36">$AE$187/3*X344</f>
        <v>16.666666666666668</v>
      </c>
    </row>
    <row r="345" spans="9:31" x14ac:dyDescent="0.25">
      <c r="W345" t="s">
        <v>47</v>
      </c>
      <c r="X345">
        <v>1.5</v>
      </c>
      <c r="AC345">
        <f t="shared" si="35"/>
        <v>-1.5</v>
      </c>
      <c r="AD345" s="8">
        <f t="shared" si="36"/>
        <v>25</v>
      </c>
    </row>
    <row r="346" spans="9:31" x14ac:dyDescent="0.25">
      <c r="W346" t="s">
        <v>49</v>
      </c>
      <c r="X346">
        <v>1.25</v>
      </c>
      <c r="AC346">
        <f t="shared" si="35"/>
        <v>-1.75</v>
      </c>
      <c r="AD346" s="8">
        <f t="shared" si="36"/>
        <v>20.833333333333336</v>
      </c>
    </row>
    <row r="347" spans="9:31" x14ac:dyDescent="0.25">
      <c r="W347" t="s">
        <v>43</v>
      </c>
      <c r="X347">
        <v>0.75</v>
      </c>
      <c r="AC347">
        <f t="shared" si="35"/>
        <v>-2.25</v>
      </c>
      <c r="AD347" s="8">
        <f t="shared" si="36"/>
        <v>12.5</v>
      </c>
    </row>
    <row r="348" spans="9:31" x14ac:dyDescent="0.25">
      <c r="W348" t="s">
        <v>50</v>
      </c>
      <c r="X348">
        <v>1.5</v>
      </c>
      <c r="AC348">
        <f t="shared" si="35"/>
        <v>-1.5</v>
      </c>
      <c r="AD348" s="8">
        <f t="shared" si="36"/>
        <v>25</v>
      </c>
    </row>
    <row r="349" spans="9:31" x14ac:dyDescent="0.25">
      <c r="W349" t="s">
        <v>51</v>
      </c>
      <c r="X349">
        <v>1.5</v>
      </c>
      <c r="AC349">
        <f t="shared" si="35"/>
        <v>-1.5</v>
      </c>
      <c r="AD349" s="8">
        <f t="shared" si="36"/>
        <v>25</v>
      </c>
    </row>
    <row r="350" spans="9:31" x14ac:dyDescent="0.25">
      <c r="W350" t="s">
        <v>52</v>
      </c>
      <c r="X350">
        <v>1.5</v>
      </c>
      <c r="AC350">
        <f t="shared" si="35"/>
        <v>-1.5</v>
      </c>
      <c r="AD350" s="8">
        <f t="shared" si="36"/>
        <v>25</v>
      </c>
    </row>
    <row r="351" spans="9:31" x14ac:dyDescent="0.25">
      <c r="W351" t="s">
        <v>53</v>
      </c>
      <c r="X351">
        <v>1.5</v>
      </c>
      <c r="AC351">
        <f t="shared" si="35"/>
        <v>-1.5</v>
      </c>
      <c r="AD351" s="8">
        <f t="shared" si="36"/>
        <v>25</v>
      </c>
    </row>
    <row r="352" spans="9:31" x14ac:dyDescent="0.25">
      <c r="W352" t="s">
        <v>54</v>
      </c>
      <c r="X352">
        <v>1.5</v>
      </c>
      <c r="AC352">
        <f t="shared" si="35"/>
        <v>-1.5</v>
      </c>
      <c r="AD352" s="8">
        <f t="shared" si="36"/>
        <v>25</v>
      </c>
    </row>
    <row r="353" spans="9:31" x14ac:dyDescent="0.25">
      <c r="W353" t="s">
        <v>55</v>
      </c>
      <c r="X353">
        <v>1.5</v>
      </c>
      <c r="AC353">
        <f t="shared" si="35"/>
        <v>-1.5</v>
      </c>
      <c r="AD353" s="8">
        <f t="shared" si="36"/>
        <v>25</v>
      </c>
    </row>
    <row r="354" spans="9:31" x14ac:dyDescent="0.25">
      <c r="W354" t="s">
        <v>56</v>
      </c>
      <c r="X354">
        <v>1.5</v>
      </c>
      <c r="AC354">
        <f t="shared" si="35"/>
        <v>-1.5</v>
      </c>
      <c r="AD354" s="8">
        <f t="shared" si="36"/>
        <v>25</v>
      </c>
    </row>
    <row r="355" spans="9:31" ht="15.75" thickBot="1" x14ac:dyDescent="0.3"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 t="s">
        <v>57</v>
      </c>
      <c r="X355" s="10">
        <v>1.5</v>
      </c>
      <c r="Y355" s="10"/>
      <c r="Z355" s="10"/>
      <c r="AA355" s="10"/>
      <c r="AB355" s="10"/>
      <c r="AC355" s="10">
        <f t="shared" si="35"/>
        <v>-1.5</v>
      </c>
      <c r="AD355" s="11">
        <f t="shared" si="36"/>
        <v>25</v>
      </c>
      <c r="AE355" s="10"/>
    </row>
  </sheetData>
  <mergeCells count="6">
    <mergeCell ref="AI2:AJ2"/>
    <mergeCell ref="AK2:AL2"/>
    <mergeCell ref="I1:R1"/>
    <mergeCell ref="S1:V1"/>
    <mergeCell ref="AC2:AF2"/>
    <mergeCell ref="AG2:AH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opLeftCell="D1" workbookViewId="0">
      <selection activeCell="D1" sqref="A1:XFD1048576"/>
    </sheetView>
  </sheetViews>
  <sheetFormatPr baseColWidth="10" defaultColWidth="6.7109375" defaultRowHeight="15" x14ac:dyDescent="0.25"/>
  <cols>
    <col min="1" max="1" width="73.140625" customWidth="1"/>
    <col min="2" max="2" width="26.7109375" customWidth="1"/>
    <col min="3" max="3" width="7.7109375" customWidth="1"/>
    <col min="4" max="5" width="9.140625" customWidth="1"/>
    <col min="6" max="7" width="7.85546875" customWidth="1"/>
    <col min="8" max="11" width="7.5703125" customWidth="1"/>
    <col min="12" max="13" width="7.7109375" customWidth="1"/>
    <col min="14" max="15" width="8.7109375" customWidth="1"/>
    <col min="16" max="17" width="7.7109375" customWidth="1"/>
    <col min="18" max="19" width="8.42578125" customWidth="1"/>
    <col min="20" max="21" width="8.28515625" customWidth="1"/>
    <col min="22" max="23" width="8.5703125" customWidth="1"/>
    <col min="24" max="25" width="8.140625" customWidth="1"/>
    <col min="26" max="27" width="8.42578125" customWidth="1"/>
    <col min="28" max="30" width="8.28515625" customWidth="1"/>
  </cols>
  <sheetData>
    <row r="1" spans="1:31" ht="36.75" customHeight="1" x14ac:dyDescent="0.5">
      <c r="A1" s="32" t="s">
        <v>76</v>
      </c>
      <c r="B1" s="13"/>
      <c r="C1" s="13"/>
      <c r="D1" s="13"/>
      <c r="E1" s="13"/>
      <c r="F1" s="41" t="s">
        <v>39</v>
      </c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14"/>
      <c r="X1" s="13"/>
      <c r="Y1" s="13"/>
      <c r="Z1" s="13"/>
      <c r="AA1" s="13"/>
      <c r="AB1" s="13"/>
      <c r="AC1" s="13"/>
      <c r="AD1" s="13"/>
      <c r="AE1" s="13"/>
    </row>
    <row r="2" spans="1:31" x14ac:dyDescent="0.25">
      <c r="A2" t="s">
        <v>77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41"/>
      <c r="Y2" s="41"/>
      <c r="Z2" s="41"/>
      <c r="AA2" s="14"/>
      <c r="AB2" s="13"/>
      <c r="AC2" s="13"/>
      <c r="AD2" s="15"/>
      <c r="AE2" s="13"/>
    </row>
    <row r="3" spans="1:31" ht="116.25" customHeight="1" x14ac:dyDescent="0.25">
      <c r="A3" t="s">
        <v>78</v>
      </c>
      <c r="B3" s="13"/>
      <c r="C3" s="13"/>
      <c r="D3" s="16" t="s">
        <v>72</v>
      </c>
      <c r="E3" s="16" t="s">
        <v>40</v>
      </c>
      <c r="F3" s="16" t="s">
        <v>35</v>
      </c>
      <c r="G3" s="16" t="s">
        <v>40</v>
      </c>
      <c r="H3" s="16" t="s">
        <v>38</v>
      </c>
      <c r="I3" s="16" t="s">
        <v>40</v>
      </c>
      <c r="J3" s="16" t="s">
        <v>47</v>
      </c>
      <c r="K3" s="16" t="s">
        <v>40</v>
      </c>
      <c r="L3" s="16" t="s">
        <v>49</v>
      </c>
      <c r="M3" s="16" t="s">
        <v>40</v>
      </c>
      <c r="N3" s="16" t="s">
        <v>43</v>
      </c>
      <c r="O3" s="16" t="s">
        <v>40</v>
      </c>
      <c r="P3" s="16" t="s">
        <v>50</v>
      </c>
      <c r="Q3" s="16" t="s">
        <v>40</v>
      </c>
      <c r="R3" s="16" t="s">
        <v>51</v>
      </c>
      <c r="S3" s="16" t="s">
        <v>40</v>
      </c>
      <c r="T3" s="16" t="s">
        <v>52</v>
      </c>
      <c r="U3" s="16" t="s">
        <v>40</v>
      </c>
      <c r="V3" s="17" t="s">
        <v>53</v>
      </c>
      <c r="W3" s="17" t="s">
        <v>40</v>
      </c>
      <c r="X3" s="16" t="s">
        <v>54</v>
      </c>
      <c r="Y3" s="16" t="s">
        <v>40</v>
      </c>
      <c r="Z3" s="16" t="s">
        <v>55</v>
      </c>
      <c r="AA3" s="16" t="s">
        <v>40</v>
      </c>
      <c r="AB3" s="16" t="s">
        <v>56</v>
      </c>
      <c r="AC3" s="16" t="s">
        <v>40</v>
      </c>
      <c r="AD3" s="16" t="s">
        <v>57</v>
      </c>
      <c r="AE3" s="16" t="s">
        <v>40</v>
      </c>
    </row>
    <row r="4" spans="1:31" x14ac:dyDescent="0.25">
      <c r="B4" s="13"/>
      <c r="C4" s="13"/>
      <c r="D4" s="13"/>
      <c r="E4" s="13"/>
      <c r="F4" s="18"/>
      <c r="G4" s="18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9"/>
      <c r="W4" s="19"/>
      <c r="X4" s="13"/>
      <c r="Y4" s="13"/>
      <c r="Z4" s="13"/>
      <c r="AA4" s="13"/>
      <c r="AB4" s="13"/>
      <c r="AC4" s="13"/>
      <c r="AD4" s="13"/>
      <c r="AE4" s="13"/>
    </row>
    <row r="5" spans="1:31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9"/>
      <c r="W5" s="19"/>
      <c r="X5" s="13"/>
      <c r="Y5" s="13"/>
      <c r="Z5" s="13"/>
      <c r="AA5" s="13"/>
      <c r="AB5" s="13"/>
      <c r="AC5" s="13"/>
      <c r="AD5" s="13"/>
      <c r="AE5" s="13"/>
    </row>
    <row r="6" spans="1:31" x14ac:dyDescent="0.25">
      <c r="B6" s="13"/>
      <c r="C6" s="13"/>
      <c r="D6" s="13"/>
      <c r="E6" s="13"/>
      <c r="F6" s="20"/>
      <c r="G6" s="20"/>
      <c r="H6" s="20"/>
      <c r="I6" s="20"/>
      <c r="J6" s="13"/>
      <c r="K6" s="13"/>
      <c r="L6" s="13"/>
      <c r="M6" s="13"/>
      <c r="N6" s="13"/>
      <c r="O6" s="13"/>
      <c r="P6" s="20"/>
      <c r="Q6" s="20"/>
      <c r="R6" s="20"/>
      <c r="S6" s="20"/>
      <c r="T6" s="13"/>
      <c r="U6" s="13"/>
      <c r="V6" s="19"/>
      <c r="W6" s="19"/>
      <c r="X6" s="13"/>
      <c r="Y6" s="13"/>
      <c r="Z6" s="13"/>
      <c r="AA6" s="13"/>
      <c r="AB6" s="13"/>
      <c r="AC6" s="13"/>
      <c r="AD6" s="13"/>
      <c r="AE6" s="13"/>
    </row>
    <row r="7" spans="1:31" x14ac:dyDescent="0.25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9"/>
      <c r="W7" s="19"/>
      <c r="X7" s="13"/>
      <c r="Y7" s="13"/>
      <c r="Z7" s="13"/>
      <c r="AA7" s="13"/>
      <c r="AB7" s="13"/>
      <c r="AC7" s="13"/>
      <c r="AD7" s="13"/>
      <c r="AE7" s="13"/>
    </row>
    <row r="8" spans="1:31" x14ac:dyDescent="0.25">
      <c r="A8" t="s">
        <v>3</v>
      </c>
      <c r="B8" s="13" t="s">
        <v>2</v>
      </c>
      <c r="C8" s="13">
        <v>3</v>
      </c>
      <c r="D8" s="21">
        <f>Tabelle1!AD33</f>
        <v>0</v>
      </c>
      <c r="E8" s="21">
        <f>C8*D8</f>
        <v>0</v>
      </c>
      <c r="F8" s="21">
        <f>Tabelle1!AD34</f>
        <v>2.1942357935989549</v>
      </c>
      <c r="G8" s="13">
        <f>C8*F8</f>
        <v>6.5827073807968652</v>
      </c>
      <c r="H8" s="21">
        <f>Tabelle1!AD35</f>
        <v>2.1942357935989549</v>
      </c>
      <c r="I8" s="21">
        <f>C8*H8</f>
        <v>6.5827073807968652</v>
      </c>
      <c r="J8" s="21">
        <f>Tabelle1!AD36</f>
        <v>-11.297762900065317</v>
      </c>
      <c r="K8" s="21">
        <f>C8*J8</f>
        <v>-33.893288700195953</v>
      </c>
      <c r="L8" s="21">
        <f>Tabelle1!AD37</f>
        <v>-30.872387328543436</v>
      </c>
      <c r="M8" s="21">
        <f>C8*L8</f>
        <v>-92.617161985630304</v>
      </c>
      <c r="N8" s="21">
        <f>Tabelle1!AD39</f>
        <v>0</v>
      </c>
      <c r="O8" s="21">
        <f>C8*N8</f>
        <v>0</v>
      </c>
      <c r="P8" s="21">
        <f>Tabelle1!AD40</f>
        <v>-20.666639451338995</v>
      </c>
      <c r="Q8" s="21">
        <f>C8*P8</f>
        <v>-61.999918354016984</v>
      </c>
      <c r="R8" s="21">
        <f>Tabelle1!AD41</f>
        <v>-30.872387328543436</v>
      </c>
      <c r="S8" s="21">
        <f>C8*R8</f>
        <v>-92.617161985630304</v>
      </c>
      <c r="T8" s="21">
        <f>Tabelle1!AD42</f>
        <v>-20.666639451338995</v>
      </c>
      <c r="U8" s="21">
        <f>C8*T8</f>
        <v>-61.999918354016984</v>
      </c>
      <c r="V8" s="22">
        <f>Tabelle1!AD43</f>
        <v>-30.872387328543436</v>
      </c>
      <c r="W8" s="22">
        <f>C8*V8</f>
        <v>-92.617161985630304</v>
      </c>
      <c r="X8" s="21">
        <f>Tabelle1!AD44</f>
        <v>9.9506041802743308</v>
      </c>
      <c r="Y8" s="21">
        <f>C8*X8</f>
        <v>29.851812540822991</v>
      </c>
      <c r="Z8" s="21">
        <f>Tabelle1!AD45</f>
        <v>-10.460891574134553</v>
      </c>
      <c r="AA8" s="21">
        <f>C8*Z8</f>
        <v>-31.38267472240366</v>
      </c>
      <c r="AB8" s="21">
        <f>Tabelle1!AD46</f>
        <v>9.9506041802743308</v>
      </c>
      <c r="AC8" s="21">
        <f>C8*AB8</f>
        <v>29.851812540822991</v>
      </c>
      <c r="AD8" s="21">
        <f>Tabelle1!AD47</f>
        <v>-10.460891574134553</v>
      </c>
      <c r="AE8" s="23">
        <f>C8*AD8</f>
        <v>-31.38267472240366</v>
      </c>
    </row>
    <row r="9" spans="1:31" x14ac:dyDescent="0.25">
      <c r="A9" t="s">
        <v>5</v>
      </c>
      <c r="B9" s="13" t="s">
        <v>4</v>
      </c>
      <c r="C9" s="13">
        <v>2</v>
      </c>
      <c r="D9" s="23">
        <f>Tabelle1!AD51</f>
        <v>0</v>
      </c>
      <c r="E9" s="21">
        <f t="shared" ref="E9:E27" si="0">C9*D9</f>
        <v>0</v>
      </c>
      <c r="F9" s="23">
        <f>Tabelle1!AD52</f>
        <v>-2.9939645003619684</v>
      </c>
      <c r="G9" s="13">
        <f t="shared" ref="G9:G27" si="1">C9*F9</f>
        <v>-5.9879290007239367</v>
      </c>
      <c r="H9" s="23">
        <f>Tabelle1!AD53</f>
        <v>-2.9939645003619684</v>
      </c>
      <c r="I9" s="21">
        <f t="shared" ref="I9:I27" si="2">C9*H9</f>
        <v>-5.9879290007239367</v>
      </c>
      <c r="J9" s="23">
        <f>Tabelle1!AD54</f>
        <v>-2.9939645003619684</v>
      </c>
      <c r="K9" s="21">
        <f t="shared" ref="K9:K27" si="3">C9*J9</f>
        <v>-5.9879290007239367</v>
      </c>
      <c r="L9" s="23">
        <f>Tabelle1!AD55</f>
        <v>-2.9939645003619684</v>
      </c>
      <c r="M9" s="21">
        <f t="shared" ref="M9:M27" si="4">C9*L9</f>
        <v>-5.9879290007239367</v>
      </c>
      <c r="N9" s="23">
        <f>Tabelle1!AD56</f>
        <v>0.87485147403404739</v>
      </c>
      <c r="O9" s="21">
        <f t="shared" ref="O9:O27" si="5">C9*N9</f>
        <v>1.7497029480680948</v>
      </c>
      <c r="P9" s="23">
        <f>Tabelle1!AD57</f>
        <v>-0.94719814750187725</v>
      </c>
      <c r="Q9" s="21">
        <f t="shared" ref="Q9:Q27" si="6">C9*P9</f>
        <v>-1.8943962950037545</v>
      </c>
      <c r="R9" s="23">
        <f>Tabelle1!AD58</f>
        <v>-0.94719814750187725</v>
      </c>
      <c r="S9" s="21">
        <f t="shared" ref="S9:S26" si="7">C9*R9</f>
        <v>-1.8943962950037545</v>
      </c>
      <c r="T9" s="23">
        <f>Tabelle1!AD59</f>
        <v>-0.94719814750187725</v>
      </c>
      <c r="U9" s="21">
        <f t="shared" ref="U9:U27" si="8">C9*T9</f>
        <v>-1.8943962950037545</v>
      </c>
      <c r="V9" s="24">
        <f>Tabelle1!AD60</f>
        <v>-0.94719814750187725</v>
      </c>
      <c r="W9" s="22">
        <f t="shared" ref="W9:W27" si="9">C9*V9</f>
        <v>-1.8943962950037545</v>
      </c>
      <c r="X9" s="23">
        <f>Tabelle1!AD61</f>
        <v>-0.94719814750187725</v>
      </c>
      <c r="Y9" s="21">
        <f t="shared" ref="Y9:Y27" si="10">C9*X9</f>
        <v>-1.8943962950037545</v>
      </c>
      <c r="Z9" s="23">
        <f>Tabelle1!AD62</f>
        <v>-0.94719814750187725</v>
      </c>
      <c r="AA9" s="21">
        <f t="shared" ref="AA9:AA27" si="11">C9*Z9</f>
        <v>-1.8943962950037545</v>
      </c>
      <c r="AB9" s="23">
        <f>Tabelle1!AD63</f>
        <v>-0.94719814750187725</v>
      </c>
      <c r="AC9" s="21">
        <f t="shared" ref="AC9:AC27" si="12">C9*AB9</f>
        <v>-1.8943962950037545</v>
      </c>
      <c r="AD9" s="23">
        <f>Tabelle1!AD64</f>
        <v>-0.94719814750187725</v>
      </c>
      <c r="AE9" s="23">
        <f t="shared" ref="AE9:AE27" si="13">C9*AD9</f>
        <v>-1.8943962950037545</v>
      </c>
    </row>
    <row r="10" spans="1:31" x14ac:dyDescent="0.25">
      <c r="A10" t="s">
        <v>7</v>
      </c>
      <c r="B10" s="13" t="s">
        <v>6</v>
      </c>
      <c r="C10" s="13">
        <v>5</v>
      </c>
      <c r="D10" s="23">
        <f>Tabelle1!AD68</f>
        <v>0</v>
      </c>
      <c r="E10" s="21">
        <f t="shared" si="0"/>
        <v>0</v>
      </c>
      <c r="F10" s="23">
        <f>Tabelle1!AD69</f>
        <v>8.3333333333333339</v>
      </c>
      <c r="G10" s="13">
        <f t="shared" si="1"/>
        <v>41.666666666666671</v>
      </c>
      <c r="H10" s="23">
        <f>Tabelle1!AD70</f>
        <v>8.3333333333333339</v>
      </c>
      <c r="I10" s="21">
        <f t="shared" si="2"/>
        <v>41.666666666666671</v>
      </c>
      <c r="J10" s="23">
        <f>Tabelle1!AD71</f>
        <v>33.333333333333336</v>
      </c>
      <c r="K10" s="21">
        <f t="shared" si="3"/>
        <v>166.66666666666669</v>
      </c>
      <c r="L10" s="23">
        <f>Tabelle1!AD72</f>
        <v>0</v>
      </c>
      <c r="M10" s="21">
        <f t="shared" si="4"/>
        <v>0</v>
      </c>
      <c r="N10" s="23">
        <f>Tabelle1!AD73</f>
        <v>8.3333333333333339</v>
      </c>
      <c r="O10" s="21">
        <f t="shared" si="5"/>
        <v>41.666666666666671</v>
      </c>
      <c r="P10" s="23">
        <f>Tabelle1!AD74</f>
        <v>41.666666666666671</v>
      </c>
      <c r="Q10" s="21">
        <f t="shared" si="6"/>
        <v>208.33333333333337</v>
      </c>
      <c r="R10" s="23">
        <f>Tabelle1!AD74</f>
        <v>41.666666666666671</v>
      </c>
      <c r="S10" s="21">
        <f t="shared" si="7"/>
        <v>208.33333333333337</v>
      </c>
      <c r="T10" s="23">
        <f>Tabelle1!AD75</f>
        <v>41.666666666666671</v>
      </c>
      <c r="U10" s="21">
        <f t="shared" si="8"/>
        <v>208.33333333333337</v>
      </c>
      <c r="V10" s="24">
        <f>Tabelle1!AD77</f>
        <v>41.666666666666671</v>
      </c>
      <c r="W10" s="22">
        <f t="shared" si="9"/>
        <v>208.33333333333337</v>
      </c>
      <c r="X10" s="23">
        <f>Tabelle1!AD78</f>
        <v>50</v>
      </c>
      <c r="Y10" s="21">
        <f t="shared" si="10"/>
        <v>250</v>
      </c>
      <c r="Z10" s="23">
        <f>Tabelle1!AD79</f>
        <v>41.666666666666671</v>
      </c>
      <c r="AA10" s="21">
        <f t="shared" si="11"/>
        <v>208.33333333333337</v>
      </c>
      <c r="AB10" s="23">
        <f>Tabelle1!AD80</f>
        <v>50</v>
      </c>
      <c r="AC10" s="21">
        <f t="shared" si="12"/>
        <v>250</v>
      </c>
      <c r="AD10" s="23">
        <f>Tabelle1!AD81</f>
        <v>41.666666666666671</v>
      </c>
      <c r="AE10" s="23">
        <f t="shared" si="13"/>
        <v>208.33333333333337</v>
      </c>
    </row>
    <row r="11" spans="1:31" x14ac:dyDescent="0.25">
      <c r="A11" t="s">
        <v>9</v>
      </c>
      <c r="B11" s="13" t="s">
        <v>8</v>
      </c>
      <c r="C11" s="13">
        <v>5</v>
      </c>
      <c r="D11" s="23">
        <f>Tabelle1!AD85</f>
        <v>0</v>
      </c>
      <c r="E11" s="21">
        <f t="shared" si="0"/>
        <v>0</v>
      </c>
      <c r="F11" s="23">
        <f>Tabelle1!AD86</f>
        <v>8.3333333333333339</v>
      </c>
      <c r="G11" s="13">
        <f t="shared" si="1"/>
        <v>41.666666666666671</v>
      </c>
      <c r="H11" s="23">
        <f>Tabelle1!AD87</f>
        <v>8.3333333333333339</v>
      </c>
      <c r="I11" s="21">
        <f t="shared" si="2"/>
        <v>41.666666666666671</v>
      </c>
      <c r="J11" s="23">
        <f>Tabelle1!AD88</f>
        <v>25</v>
      </c>
      <c r="K11" s="21">
        <f t="shared" si="3"/>
        <v>125</v>
      </c>
      <c r="L11" s="23">
        <f>Tabelle1!AD89</f>
        <v>0</v>
      </c>
      <c r="M11" s="21">
        <f t="shared" si="4"/>
        <v>0</v>
      </c>
      <c r="N11" s="23">
        <f>Tabelle1!AD90</f>
        <v>4.166666666666667</v>
      </c>
      <c r="O11" s="21">
        <f t="shared" si="5"/>
        <v>20.833333333333336</v>
      </c>
      <c r="P11" s="23">
        <f>Tabelle1!AD91</f>
        <v>41.666666666666671</v>
      </c>
      <c r="Q11" s="21">
        <f t="shared" si="6"/>
        <v>208.33333333333337</v>
      </c>
      <c r="R11" s="23">
        <f>Tabelle1!AD92</f>
        <v>41.666666666666671</v>
      </c>
      <c r="S11" s="21">
        <f t="shared" si="7"/>
        <v>208.33333333333337</v>
      </c>
      <c r="T11" s="23">
        <f>Tabelle1!AD93</f>
        <v>41.666666666666671</v>
      </c>
      <c r="U11" s="21">
        <f t="shared" si="8"/>
        <v>208.33333333333337</v>
      </c>
      <c r="V11" s="24">
        <f>Tabelle1!AD94</f>
        <v>41.666666666666671</v>
      </c>
      <c r="W11" s="22">
        <f t="shared" si="9"/>
        <v>208.33333333333337</v>
      </c>
      <c r="X11" s="23">
        <f>Tabelle1!AD95</f>
        <v>50</v>
      </c>
      <c r="Y11" s="21">
        <f t="shared" si="10"/>
        <v>250</v>
      </c>
      <c r="Z11" s="23">
        <f>Tabelle1!AD96</f>
        <v>41.666666666666671</v>
      </c>
      <c r="AA11" s="21">
        <f t="shared" si="11"/>
        <v>208.33333333333337</v>
      </c>
      <c r="AB11" s="23">
        <f>Tabelle1!AD97</f>
        <v>50</v>
      </c>
      <c r="AC11" s="21">
        <f t="shared" si="12"/>
        <v>250</v>
      </c>
      <c r="AD11" s="23">
        <f>Tabelle1!AD98</f>
        <v>41.666666666666671</v>
      </c>
      <c r="AE11" s="23">
        <f t="shared" si="13"/>
        <v>208.33333333333337</v>
      </c>
    </row>
    <row r="12" spans="1:31" x14ac:dyDescent="0.25">
      <c r="A12" t="s">
        <v>11</v>
      </c>
      <c r="B12" s="13" t="s">
        <v>10</v>
      </c>
      <c r="C12" s="13">
        <v>5</v>
      </c>
      <c r="D12" s="23">
        <f>Tabelle1!AD102</f>
        <v>0</v>
      </c>
      <c r="E12" s="21">
        <f t="shared" si="0"/>
        <v>0</v>
      </c>
      <c r="F12" s="23">
        <f>Tabelle1!AD103</f>
        <v>-0.60709082078675514</v>
      </c>
      <c r="G12" s="13">
        <f t="shared" si="1"/>
        <v>-3.0354541039337759</v>
      </c>
      <c r="H12" s="23">
        <f>Tabelle1!AD104</f>
        <v>-0.60709082078675514</v>
      </c>
      <c r="I12" s="21">
        <f t="shared" si="2"/>
        <v>-3.0354541039337759</v>
      </c>
      <c r="J12" s="23">
        <f>Tabelle1!AD105</f>
        <v>13.204225352112658</v>
      </c>
      <c r="K12" s="21">
        <f t="shared" si="3"/>
        <v>66.021126760563291</v>
      </c>
      <c r="L12" s="23">
        <f>Tabelle1!AD106</f>
        <v>4.7808402136960204</v>
      </c>
      <c r="M12" s="21">
        <f t="shared" si="4"/>
        <v>23.904201068480102</v>
      </c>
      <c r="N12" s="23">
        <f>Tabelle1!AD107</f>
        <v>6.0709082078678964</v>
      </c>
      <c r="O12" s="21">
        <f t="shared" si="5"/>
        <v>30.35454103933948</v>
      </c>
      <c r="P12" s="23">
        <f>Tabelle1!AD108</f>
        <v>6.5262263234580065</v>
      </c>
      <c r="Q12" s="21">
        <f t="shared" si="6"/>
        <v>32.631131617290031</v>
      </c>
      <c r="R12" s="23">
        <f>Tabelle1!AD109</f>
        <v>6.5262263234580065</v>
      </c>
      <c r="S12" s="21">
        <f t="shared" si="7"/>
        <v>32.631131617290031</v>
      </c>
      <c r="T12" s="23">
        <f>Tabelle1!AD110</f>
        <v>6.5262263234580065</v>
      </c>
      <c r="U12" s="21">
        <f t="shared" si="8"/>
        <v>32.631131617290031</v>
      </c>
      <c r="V12" s="24">
        <f>Tabelle1!AD111</f>
        <v>6.5262263234580065</v>
      </c>
      <c r="W12" s="22">
        <f t="shared" si="9"/>
        <v>32.631131617290031</v>
      </c>
      <c r="X12" s="23">
        <f>Tabelle1!AD112</f>
        <v>6.5262263234580065</v>
      </c>
      <c r="Y12" s="21">
        <f t="shared" si="10"/>
        <v>32.631131617290031</v>
      </c>
      <c r="Z12" s="23">
        <f>Tabelle1!AD113</f>
        <v>6.5262263234580065</v>
      </c>
      <c r="AA12" s="21">
        <f t="shared" si="11"/>
        <v>32.631131617290031</v>
      </c>
      <c r="AB12" s="23">
        <f>Tabelle1!AD114</f>
        <v>6.5262263234580065</v>
      </c>
      <c r="AC12" s="21">
        <f t="shared" si="12"/>
        <v>32.631131617290031</v>
      </c>
      <c r="AD12" s="23">
        <f>Tabelle1!AD115</f>
        <v>6.5262263234580065</v>
      </c>
      <c r="AE12" s="23">
        <f t="shared" si="13"/>
        <v>32.631131617290031</v>
      </c>
    </row>
    <row r="13" spans="1:31" x14ac:dyDescent="0.25">
      <c r="A13" s="29" t="s">
        <v>13</v>
      </c>
      <c r="B13" s="13" t="s">
        <v>12</v>
      </c>
      <c r="C13" s="13">
        <v>0</v>
      </c>
      <c r="D13" s="23">
        <v>0</v>
      </c>
      <c r="E13" s="21">
        <f t="shared" si="0"/>
        <v>0</v>
      </c>
      <c r="F13" s="23">
        <v>0</v>
      </c>
      <c r="G13" s="13">
        <f t="shared" si="1"/>
        <v>0</v>
      </c>
      <c r="H13" s="23">
        <v>0</v>
      </c>
      <c r="I13" s="21">
        <f t="shared" si="2"/>
        <v>0</v>
      </c>
      <c r="J13" s="27">
        <v>0</v>
      </c>
      <c r="K13" s="21">
        <f t="shared" si="3"/>
        <v>0</v>
      </c>
      <c r="L13" s="23">
        <v>0</v>
      </c>
      <c r="M13" s="21">
        <f t="shared" si="4"/>
        <v>0</v>
      </c>
      <c r="N13" s="23">
        <v>0</v>
      </c>
      <c r="O13" s="21">
        <f t="shared" si="5"/>
        <v>0</v>
      </c>
      <c r="P13" s="23">
        <v>0</v>
      </c>
      <c r="Q13" s="21">
        <f t="shared" si="6"/>
        <v>0</v>
      </c>
      <c r="R13" s="23">
        <v>0</v>
      </c>
      <c r="S13" s="21">
        <f t="shared" si="7"/>
        <v>0</v>
      </c>
      <c r="T13" s="23">
        <v>0</v>
      </c>
      <c r="U13" s="21">
        <f t="shared" si="8"/>
        <v>0</v>
      </c>
      <c r="V13" s="24">
        <v>0</v>
      </c>
      <c r="W13" s="22">
        <f t="shared" si="9"/>
        <v>0</v>
      </c>
      <c r="X13" s="23">
        <v>0</v>
      </c>
      <c r="Y13" s="21">
        <f t="shared" si="10"/>
        <v>0</v>
      </c>
      <c r="Z13" s="23">
        <v>0</v>
      </c>
      <c r="AA13" s="21">
        <f t="shared" si="11"/>
        <v>0</v>
      </c>
      <c r="AB13" s="23">
        <v>0</v>
      </c>
      <c r="AC13" s="21">
        <f t="shared" si="12"/>
        <v>0</v>
      </c>
      <c r="AD13" s="23">
        <v>0</v>
      </c>
      <c r="AE13" s="23">
        <f t="shared" si="13"/>
        <v>0</v>
      </c>
    </row>
    <row r="14" spans="1:31" x14ac:dyDescent="0.25">
      <c r="A14" s="29" t="s">
        <v>14</v>
      </c>
      <c r="B14" s="13" t="s">
        <v>12</v>
      </c>
      <c r="C14" s="13">
        <v>0</v>
      </c>
      <c r="D14" s="23">
        <v>0</v>
      </c>
      <c r="E14" s="21">
        <f t="shared" si="0"/>
        <v>0</v>
      </c>
      <c r="F14" s="23">
        <v>0</v>
      </c>
      <c r="G14" s="13">
        <f t="shared" si="1"/>
        <v>0</v>
      </c>
      <c r="H14" s="23">
        <v>0</v>
      </c>
      <c r="I14" s="21">
        <f t="shared" si="2"/>
        <v>0</v>
      </c>
      <c r="J14" s="27">
        <v>0</v>
      </c>
      <c r="K14" s="21">
        <f t="shared" si="3"/>
        <v>0</v>
      </c>
      <c r="L14" s="23">
        <v>0</v>
      </c>
      <c r="M14" s="21">
        <f t="shared" si="4"/>
        <v>0</v>
      </c>
      <c r="N14" s="23">
        <v>0</v>
      </c>
      <c r="O14" s="21">
        <f t="shared" si="5"/>
        <v>0</v>
      </c>
      <c r="P14" s="23">
        <v>0</v>
      </c>
      <c r="Q14" s="21">
        <f t="shared" si="6"/>
        <v>0</v>
      </c>
      <c r="R14" s="23">
        <v>0</v>
      </c>
      <c r="S14" s="21">
        <f t="shared" si="7"/>
        <v>0</v>
      </c>
      <c r="T14" s="23">
        <v>0</v>
      </c>
      <c r="U14" s="21">
        <f t="shared" si="8"/>
        <v>0</v>
      </c>
      <c r="V14" s="24">
        <v>0</v>
      </c>
      <c r="W14" s="22">
        <f t="shared" si="9"/>
        <v>0</v>
      </c>
      <c r="X14" s="23">
        <v>0</v>
      </c>
      <c r="Y14" s="21">
        <f t="shared" si="10"/>
        <v>0</v>
      </c>
      <c r="Z14" s="23">
        <v>0</v>
      </c>
      <c r="AA14" s="21">
        <f t="shared" si="11"/>
        <v>0</v>
      </c>
      <c r="AB14" s="23">
        <v>0</v>
      </c>
      <c r="AC14" s="21">
        <f t="shared" si="12"/>
        <v>0</v>
      </c>
      <c r="AD14" s="23">
        <v>0</v>
      </c>
      <c r="AE14" s="23">
        <f t="shared" si="13"/>
        <v>0</v>
      </c>
    </row>
    <row r="15" spans="1:31" x14ac:dyDescent="0.25">
      <c r="A15" t="s">
        <v>16</v>
      </c>
      <c r="B15" s="13" t="s">
        <v>15</v>
      </c>
      <c r="C15" s="13">
        <v>8</v>
      </c>
      <c r="D15" s="23">
        <f>Tabelle1!AD138</f>
        <v>0</v>
      </c>
      <c r="E15" s="21">
        <f t="shared" si="0"/>
        <v>0</v>
      </c>
      <c r="F15" s="23">
        <f>Tabelle1!AD139</f>
        <v>16.666666666666668</v>
      </c>
      <c r="G15" s="13">
        <f t="shared" si="1"/>
        <v>133.33333333333334</v>
      </c>
      <c r="H15" s="23">
        <f>Tabelle1!AD140</f>
        <v>-8.3333333333333339</v>
      </c>
      <c r="I15" s="21">
        <f t="shared" si="2"/>
        <v>-66.666666666666671</v>
      </c>
      <c r="J15" s="23">
        <f>Tabelle1!AD141</f>
        <v>-33.333333333333336</v>
      </c>
      <c r="K15" s="21">
        <f t="shared" si="3"/>
        <v>-266.66666666666669</v>
      </c>
      <c r="L15" s="23">
        <f>Tabelle1!AD142</f>
        <v>0</v>
      </c>
      <c r="M15" s="21">
        <f t="shared" si="4"/>
        <v>0</v>
      </c>
      <c r="N15" s="23">
        <f>Tabelle1!AD143</f>
        <v>-25</v>
      </c>
      <c r="O15" s="25">
        <f t="shared" si="5"/>
        <v>-200</v>
      </c>
      <c r="P15" s="23">
        <f>Tabelle1!AD144</f>
        <v>-41.666666666666671</v>
      </c>
      <c r="Q15" s="21">
        <f t="shared" si="6"/>
        <v>-333.33333333333337</v>
      </c>
      <c r="R15" s="23">
        <f>Tabelle1!AD145</f>
        <v>-8.3333333333333339</v>
      </c>
      <c r="S15" s="21">
        <f t="shared" si="7"/>
        <v>-66.666666666666671</v>
      </c>
      <c r="T15" s="23">
        <f>Tabelle1!AD146</f>
        <v>-41.666666666666671</v>
      </c>
      <c r="U15" s="21">
        <f t="shared" si="8"/>
        <v>-333.33333333333337</v>
      </c>
      <c r="V15" s="24">
        <f>Tabelle1!AD147</f>
        <v>-8.3333333333333339</v>
      </c>
      <c r="W15" s="22">
        <f t="shared" si="9"/>
        <v>-66.666666666666671</v>
      </c>
      <c r="X15" s="23">
        <f>Tabelle1!AD148</f>
        <v>-50</v>
      </c>
      <c r="Y15" s="21">
        <f t="shared" si="10"/>
        <v>-400</v>
      </c>
      <c r="Z15" s="23">
        <f>Tabelle1!AD149</f>
        <v>-50</v>
      </c>
      <c r="AA15" s="21">
        <f t="shared" si="11"/>
        <v>-400</v>
      </c>
      <c r="AB15" s="23">
        <f>Tabelle1!AD150</f>
        <v>-50</v>
      </c>
      <c r="AC15" s="21">
        <f t="shared" si="12"/>
        <v>-400</v>
      </c>
      <c r="AD15" s="23">
        <f>Tabelle1!AD151</f>
        <v>-50</v>
      </c>
      <c r="AE15" s="23">
        <f t="shared" si="13"/>
        <v>-400</v>
      </c>
    </row>
    <row r="16" spans="1:31" x14ac:dyDescent="0.25">
      <c r="A16" t="s">
        <v>18</v>
      </c>
      <c r="B16" s="13" t="s">
        <v>17</v>
      </c>
      <c r="C16" s="13">
        <v>2</v>
      </c>
      <c r="D16" s="23">
        <f>Tabelle1!AD155</f>
        <v>0</v>
      </c>
      <c r="E16" s="21">
        <f t="shared" si="0"/>
        <v>0</v>
      </c>
      <c r="F16" s="23">
        <f>Tabelle1!AD156</f>
        <v>0</v>
      </c>
      <c r="G16" s="13">
        <f t="shared" si="1"/>
        <v>0</v>
      </c>
      <c r="H16" s="23">
        <f>Tabelle1!AD157</f>
        <v>-0.51440329218105896</v>
      </c>
      <c r="I16" s="21">
        <f t="shared" si="2"/>
        <v>-1.0288065843621179</v>
      </c>
      <c r="J16" s="23">
        <f>Tabelle1!AD158</f>
        <v>3.6008230452675041</v>
      </c>
      <c r="K16" s="21">
        <f t="shared" si="3"/>
        <v>7.2016460905350081</v>
      </c>
      <c r="L16" s="23">
        <f>Tabelle1!AD159</f>
        <v>3.6008230452675041</v>
      </c>
      <c r="M16" s="21">
        <f t="shared" si="4"/>
        <v>7.2016460905350081</v>
      </c>
      <c r="N16" s="23">
        <f>Tabelle1!AD160</f>
        <v>7.7160493827160668</v>
      </c>
      <c r="O16" s="21">
        <f t="shared" si="5"/>
        <v>15.432098765432134</v>
      </c>
      <c r="P16" s="23">
        <f>Tabelle1!AD161</f>
        <v>-2.5720164609052949</v>
      </c>
      <c r="Q16" s="21">
        <f t="shared" si="6"/>
        <v>-5.1440329218105898</v>
      </c>
      <c r="R16" s="23">
        <f>Tabelle1!AD162</f>
        <v>-2.5720164609052949</v>
      </c>
      <c r="S16" s="21">
        <f t="shared" si="7"/>
        <v>-5.1440329218105898</v>
      </c>
      <c r="T16" s="23">
        <f>Tabelle1!AD163</f>
        <v>-2.5720164609052949</v>
      </c>
      <c r="U16" s="21">
        <f t="shared" si="8"/>
        <v>-5.1440329218105898</v>
      </c>
      <c r="V16" s="24">
        <f>Tabelle1!AD164</f>
        <v>-2.5720164609052949</v>
      </c>
      <c r="W16" s="22">
        <f t="shared" si="9"/>
        <v>-5.1440329218105898</v>
      </c>
      <c r="X16" s="23">
        <f>Tabelle1!AD165</f>
        <v>-2.5720164609052949</v>
      </c>
      <c r="Y16" s="21">
        <f t="shared" si="10"/>
        <v>-5.1440329218105898</v>
      </c>
      <c r="Z16" s="23">
        <f>Tabelle1!AD166</f>
        <v>-2.5720164609052949</v>
      </c>
      <c r="AA16" s="21">
        <f t="shared" si="11"/>
        <v>-5.1440329218105898</v>
      </c>
      <c r="AB16" s="23">
        <f>Tabelle1!AD167</f>
        <v>-2.5720164609052949</v>
      </c>
      <c r="AC16" s="21">
        <f t="shared" si="12"/>
        <v>-5.1440329218105898</v>
      </c>
      <c r="AD16" s="23">
        <f>Tabelle1!AD168</f>
        <v>-2.5720164609052949</v>
      </c>
      <c r="AE16" s="23">
        <f t="shared" si="13"/>
        <v>-5.1440329218105898</v>
      </c>
    </row>
    <row r="17" spans="1:31" x14ac:dyDescent="0.25">
      <c r="A17" t="s">
        <v>20</v>
      </c>
      <c r="B17" s="13" t="s">
        <v>19</v>
      </c>
      <c r="C17" s="13">
        <v>3</v>
      </c>
      <c r="D17" s="23">
        <f>Tabelle1!AD172</f>
        <v>0</v>
      </c>
      <c r="E17" s="21">
        <f t="shared" si="0"/>
        <v>0</v>
      </c>
      <c r="F17" s="23">
        <f>Tabelle1!AD173</f>
        <v>-2.830024381748498</v>
      </c>
      <c r="G17" s="13">
        <f t="shared" si="1"/>
        <v>-8.4900731452454945</v>
      </c>
      <c r="H17" s="23">
        <f>Tabelle1!AD174</f>
        <v>-2.830024381748498</v>
      </c>
      <c r="I17" s="21">
        <f t="shared" si="2"/>
        <v>-8.4900731452454945</v>
      </c>
      <c r="J17" s="23">
        <f>Tabelle1!AD175</f>
        <v>-0.65308254963422108</v>
      </c>
      <c r="K17" s="21">
        <f t="shared" si="3"/>
        <v>-1.9592476489026631</v>
      </c>
      <c r="L17" s="23">
        <f>Tabelle1!AD176</f>
        <v>1.9592476489028181</v>
      </c>
      <c r="M17" s="21">
        <f t="shared" si="4"/>
        <v>5.8777429467084543</v>
      </c>
      <c r="N17" s="23">
        <f>Tabelle1!AD177</f>
        <v>13.714733542319804</v>
      </c>
      <c r="O17" s="21">
        <f t="shared" si="5"/>
        <v>41.14420062695941</v>
      </c>
      <c r="P17" s="23">
        <f>Tabelle1!AD178</f>
        <v>-4.1361894810170172</v>
      </c>
      <c r="Q17" s="21">
        <f t="shared" si="6"/>
        <v>-12.408568443051053</v>
      </c>
      <c r="R17" s="23">
        <f>Tabelle1!AD179</f>
        <v>-4.1361894810170172</v>
      </c>
      <c r="S17" s="21">
        <f t="shared" si="7"/>
        <v>-12.408568443051053</v>
      </c>
      <c r="T17" s="23">
        <f>Tabelle1!AD180</f>
        <v>-4.1361894810170172</v>
      </c>
      <c r="U17" s="21">
        <f t="shared" si="8"/>
        <v>-12.408568443051053</v>
      </c>
      <c r="V17" s="24">
        <f>Tabelle1!AD181</f>
        <v>-4.1361894810170172</v>
      </c>
      <c r="W17" s="22">
        <f t="shared" si="9"/>
        <v>-12.408568443051053</v>
      </c>
      <c r="X17" s="23">
        <f>Tabelle1!AD182</f>
        <v>-4.1361894810170172</v>
      </c>
      <c r="Y17" s="21">
        <f t="shared" si="10"/>
        <v>-12.408568443051053</v>
      </c>
      <c r="Z17" s="23">
        <f>Tabelle1!AD183</f>
        <v>-4.1361894810170172</v>
      </c>
      <c r="AA17" s="21">
        <f t="shared" si="11"/>
        <v>-12.408568443051053</v>
      </c>
      <c r="AB17" s="23">
        <f>Tabelle1!AD184</f>
        <v>-4.1361894810170172</v>
      </c>
      <c r="AC17" s="21">
        <f t="shared" si="12"/>
        <v>-12.408568443051053</v>
      </c>
      <c r="AD17" s="23">
        <f>Tabelle1!AD185</f>
        <v>-4.1361894810170172</v>
      </c>
      <c r="AE17" s="23">
        <f t="shared" si="13"/>
        <v>-12.408568443051053</v>
      </c>
    </row>
    <row r="18" spans="1:31" x14ac:dyDescent="0.25">
      <c r="A18" t="s">
        <v>22</v>
      </c>
      <c r="B18" s="13" t="s">
        <v>21</v>
      </c>
      <c r="C18" s="13">
        <v>5</v>
      </c>
      <c r="D18" s="23">
        <f>Tabelle1!AD189</f>
        <v>0</v>
      </c>
      <c r="E18" s="21">
        <f t="shared" si="0"/>
        <v>0</v>
      </c>
      <c r="F18" s="23">
        <f>Tabelle1!AD190</f>
        <v>-16.666666666666668</v>
      </c>
      <c r="G18" s="13">
        <f t="shared" si="1"/>
        <v>-83.333333333333343</v>
      </c>
      <c r="H18" s="23">
        <f>Tabelle1!AD191</f>
        <v>-8.3333333333333339</v>
      </c>
      <c r="I18" s="21">
        <f t="shared" si="2"/>
        <v>-41.666666666666671</v>
      </c>
      <c r="J18" s="23">
        <f>Tabelle1!AD192</f>
        <v>-45.833333333333336</v>
      </c>
      <c r="K18" s="21">
        <f t="shared" si="3"/>
        <v>-229.16666666666669</v>
      </c>
      <c r="L18" s="23">
        <f>Tabelle1!AD193</f>
        <v>-25</v>
      </c>
      <c r="M18" s="21">
        <f t="shared" si="4"/>
        <v>-125</v>
      </c>
      <c r="N18" s="23">
        <f>Tabelle1!AD194</f>
        <v>0</v>
      </c>
      <c r="O18" s="21">
        <f t="shared" si="5"/>
        <v>0</v>
      </c>
      <c r="P18" s="23">
        <f>Tabelle1!AD195</f>
        <v>-25</v>
      </c>
      <c r="Q18" s="21">
        <f t="shared" si="6"/>
        <v>-125</v>
      </c>
      <c r="R18" s="23">
        <f>Tabelle1!AD196</f>
        <v>-25</v>
      </c>
      <c r="S18" s="21">
        <f t="shared" si="7"/>
        <v>-125</v>
      </c>
      <c r="T18" s="23">
        <f>Tabelle1!AD197</f>
        <v>-25</v>
      </c>
      <c r="U18" s="21">
        <f t="shared" si="8"/>
        <v>-125</v>
      </c>
      <c r="V18" s="24">
        <f>Tabelle1!AD198</f>
        <v>-25</v>
      </c>
      <c r="W18" s="22">
        <f t="shared" si="9"/>
        <v>-125</v>
      </c>
      <c r="X18" s="23">
        <f>Tabelle1!AD199</f>
        <v>-25</v>
      </c>
      <c r="Y18" s="21">
        <f t="shared" si="10"/>
        <v>-125</v>
      </c>
      <c r="Z18" s="23">
        <f>Tabelle1!AD200</f>
        <v>-25</v>
      </c>
      <c r="AA18" s="21">
        <f t="shared" si="11"/>
        <v>-125</v>
      </c>
      <c r="AB18" s="23">
        <f>Tabelle1!AD201</f>
        <v>-25</v>
      </c>
      <c r="AC18" s="21">
        <f t="shared" si="12"/>
        <v>-125</v>
      </c>
      <c r="AD18" s="23">
        <f>Tabelle1!AD202</f>
        <v>-25</v>
      </c>
      <c r="AE18" s="23">
        <f t="shared" si="13"/>
        <v>-125</v>
      </c>
    </row>
    <row r="19" spans="1:31" x14ac:dyDescent="0.25">
      <c r="A19" t="s">
        <v>24</v>
      </c>
      <c r="B19" s="13" t="s">
        <v>23</v>
      </c>
      <c r="C19" s="13">
        <v>5</v>
      </c>
      <c r="D19" s="23">
        <f>Tabelle1!AD206</f>
        <v>0</v>
      </c>
      <c r="E19" s="21">
        <f t="shared" si="0"/>
        <v>0</v>
      </c>
      <c r="F19" s="23">
        <f>Tabelle1!AD207</f>
        <v>-8.3333333333333339</v>
      </c>
      <c r="G19" s="13">
        <f t="shared" si="1"/>
        <v>-41.666666666666671</v>
      </c>
      <c r="H19" s="23">
        <f>Tabelle1!AD208</f>
        <v>0</v>
      </c>
      <c r="I19" s="21">
        <f t="shared" si="2"/>
        <v>0</v>
      </c>
      <c r="J19" s="23">
        <f>Tabelle1!AD209</f>
        <v>-41.666666666666671</v>
      </c>
      <c r="K19" s="21">
        <f t="shared" si="3"/>
        <v>-208.33333333333337</v>
      </c>
      <c r="L19" s="23">
        <f>Tabelle1!AD210</f>
        <v>-25</v>
      </c>
      <c r="M19" s="21">
        <f t="shared" si="4"/>
        <v>-125</v>
      </c>
      <c r="N19" s="23">
        <f>Tabelle1!AD211</f>
        <v>0</v>
      </c>
      <c r="O19" s="21">
        <f t="shared" si="5"/>
        <v>0</v>
      </c>
      <c r="P19" s="23">
        <f>Tabelle1!AD212</f>
        <v>-16.666666666666668</v>
      </c>
      <c r="Q19" s="21">
        <f t="shared" si="6"/>
        <v>-83.333333333333343</v>
      </c>
      <c r="R19" s="23">
        <f>Tabelle1!AD213</f>
        <v>-16.666666666666668</v>
      </c>
      <c r="S19" s="21">
        <f t="shared" si="7"/>
        <v>-83.333333333333343</v>
      </c>
      <c r="T19" s="23">
        <f>Tabelle1!AD214</f>
        <v>-16.666666666666668</v>
      </c>
      <c r="U19" s="21">
        <f t="shared" si="8"/>
        <v>-83.333333333333343</v>
      </c>
      <c r="V19" s="24">
        <f>Tabelle1!AD215</f>
        <v>-16.666666666666668</v>
      </c>
      <c r="W19" s="22">
        <f t="shared" si="9"/>
        <v>-83.333333333333343</v>
      </c>
      <c r="X19" s="23">
        <f>Tabelle1!AD216</f>
        <v>-16.666666666666668</v>
      </c>
      <c r="Y19" s="21">
        <f t="shared" si="10"/>
        <v>-83.333333333333343</v>
      </c>
      <c r="Z19" s="23">
        <f>Tabelle1!AD217</f>
        <v>-16.666666666666668</v>
      </c>
      <c r="AA19" s="21">
        <f t="shared" si="11"/>
        <v>-83.333333333333343</v>
      </c>
      <c r="AB19" s="23">
        <f>Tabelle1!AD218</f>
        <v>-16.666666666666668</v>
      </c>
      <c r="AC19" s="21">
        <f t="shared" si="12"/>
        <v>-83.333333333333343</v>
      </c>
      <c r="AD19" s="23">
        <f>Tabelle1!AD219</f>
        <v>-16.666666666666668</v>
      </c>
      <c r="AE19" s="23">
        <f t="shared" si="13"/>
        <v>-83.333333333333343</v>
      </c>
    </row>
    <row r="20" spans="1:31" x14ac:dyDescent="0.25">
      <c r="A20" t="s">
        <v>25</v>
      </c>
      <c r="B20" s="13" t="s">
        <v>23</v>
      </c>
      <c r="C20" s="13">
        <v>5</v>
      </c>
      <c r="D20" s="23">
        <f>Tabelle1!AD223</f>
        <v>0</v>
      </c>
      <c r="E20" s="21">
        <f t="shared" si="0"/>
        <v>0</v>
      </c>
      <c r="F20" s="23">
        <f>Tabelle1!AD224</f>
        <v>-29.166666666666668</v>
      </c>
      <c r="G20" s="13">
        <f t="shared" si="1"/>
        <v>-145.83333333333334</v>
      </c>
      <c r="H20" s="23">
        <f>Tabelle1!AD225</f>
        <v>-20.833333333333336</v>
      </c>
      <c r="I20" s="21">
        <f t="shared" si="2"/>
        <v>-104.16666666666669</v>
      </c>
      <c r="J20" s="23">
        <f>Tabelle1!AD226</f>
        <v>-45.833333333333336</v>
      </c>
      <c r="K20" s="21">
        <f t="shared" si="3"/>
        <v>-229.16666666666669</v>
      </c>
      <c r="L20" s="23">
        <f>Tabelle1!AD227</f>
        <v>-20.833333333333336</v>
      </c>
      <c r="M20" s="21">
        <f t="shared" si="4"/>
        <v>-104.16666666666669</v>
      </c>
      <c r="N20" s="23">
        <f>Tabelle1!AD228</f>
        <v>0</v>
      </c>
      <c r="O20" s="21">
        <f t="shared" si="5"/>
        <v>0</v>
      </c>
      <c r="P20" s="23">
        <f>Tabelle1!AD229</f>
        <v>-45.833333333333336</v>
      </c>
      <c r="Q20" s="21">
        <f t="shared" si="6"/>
        <v>-229.16666666666669</v>
      </c>
      <c r="R20" s="23">
        <f>Tabelle1!AD230</f>
        <v>-45.833333333333336</v>
      </c>
      <c r="S20" s="21">
        <f t="shared" si="7"/>
        <v>-229.16666666666669</v>
      </c>
      <c r="T20" s="23">
        <f>Tabelle1!AD231</f>
        <v>-33.333333333333336</v>
      </c>
      <c r="U20" s="21">
        <f t="shared" si="8"/>
        <v>-166.66666666666669</v>
      </c>
      <c r="V20" s="24">
        <f>Tabelle1!AD232</f>
        <v>-33.333333333333336</v>
      </c>
      <c r="W20" s="22">
        <f t="shared" si="9"/>
        <v>-166.66666666666669</v>
      </c>
      <c r="X20" s="23">
        <f>Tabelle1!AD233</f>
        <v>-41.666666666666671</v>
      </c>
      <c r="Y20" s="21">
        <f t="shared" si="10"/>
        <v>-208.33333333333337</v>
      </c>
      <c r="Z20" s="23">
        <f>Tabelle1!AD234</f>
        <v>-41.666666666666671</v>
      </c>
      <c r="AA20" s="21">
        <f t="shared" si="11"/>
        <v>-208.33333333333337</v>
      </c>
      <c r="AB20" s="23">
        <f>Tabelle1!AD235</f>
        <v>-33.333333333333336</v>
      </c>
      <c r="AC20" s="21">
        <f t="shared" si="12"/>
        <v>-166.66666666666669</v>
      </c>
      <c r="AD20" s="23">
        <f>Tabelle1!AD236</f>
        <v>-33.333333333333336</v>
      </c>
      <c r="AE20" s="23">
        <f t="shared" si="13"/>
        <v>-166.66666666666669</v>
      </c>
    </row>
    <row r="21" spans="1:31" x14ac:dyDescent="0.25">
      <c r="A21" t="s">
        <v>27</v>
      </c>
      <c r="B21" s="13" t="s">
        <v>26</v>
      </c>
      <c r="C21" s="13">
        <v>5</v>
      </c>
      <c r="D21" s="23">
        <f>Tabelle1!AD240</f>
        <v>0</v>
      </c>
      <c r="E21" s="21">
        <f t="shared" si="0"/>
        <v>0</v>
      </c>
      <c r="F21" s="23">
        <f>Tabelle1!AD241</f>
        <v>-18.192605135412517</v>
      </c>
      <c r="G21" s="13">
        <f t="shared" si="1"/>
        <v>-90.963025677062589</v>
      </c>
      <c r="H21" s="23">
        <f>Tabelle1!AD242</f>
        <v>-12.699480330418448</v>
      </c>
      <c r="I21" s="21">
        <f t="shared" si="2"/>
        <v>-63.497401652092236</v>
      </c>
      <c r="J21" s="23">
        <f>Tabelle1!AD243</f>
        <v>-21.351151898284108</v>
      </c>
      <c r="K21" s="21">
        <f t="shared" si="3"/>
        <v>-106.75575949142055</v>
      </c>
      <c r="L21" s="23">
        <f>Tabelle1!AD244</f>
        <v>-29.30444755344211</v>
      </c>
      <c r="M21" s="21">
        <f t="shared" si="4"/>
        <v>-146.52223776721056</v>
      </c>
      <c r="N21" s="23">
        <f>Tabelle1!AD245</f>
        <v>0</v>
      </c>
      <c r="O21" s="21">
        <f t="shared" si="5"/>
        <v>0</v>
      </c>
      <c r="P21" s="23">
        <f>Tabelle1!AD246</f>
        <v>-17.945289675442215</v>
      </c>
      <c r="Q21" s="21">
        <f t="shared" si="6"/>
        <v>-89.726448377211071</v>
      </c>
      <c r="R21" s="23">
        <f>Tabelle1!AD247</f>
        <v>-17.945289675442215</v>
      </c>
      <c r="S21" s="21">
        <f t="shared" si="7"/>
        <v>-89.726448377211071</v>
      </c>
      <c r="T21" s="23">
        <f>Tabelle1!AD248</f>
        <v>-30.429664232246918</v>
      </c>
      <c r="U21" s="21">
        <f t="shared" si="8"/>
        <v>-152.14832116123458</v>
      </c>
      <c r="V21" s="24">
        <f>Tabelle1!AD249</f>
        <v>-30.429664232246918</v>
      </c>
      <c r="W21" s="22">
        <f t="shared" si="9"/>
        <v>-152.14832116123458</v>
      </c>
      <c r="X21" s="23">
        <f>Tabelle1!AD250</f>
        <v>-17.945289675442215</v>
      </c>
      <c r="Y21" s="21">
        <f t="shared" si="10"/>
        <v>-89.726448377211071</v>
      </c>
      <c r="Z21" s="23">
        <f>Tabelle1!AD251</f>
        <v>-17.945289675442215</v>
      </c>
      <c r="AA21" s="21">
        <f t="shared" si="11"/>
        <v>-89.726448377211071</v>
      </c>
      <c r="AB21" s="23">
        <f>Tabelle1!AD252</f>
        <v>-30.429664232246918</v>
      </c>
      <c r="AC21" s="21">
        <f t="shared" si="12"/>
        <v>-152.14832116123458</v>
      </c>
      <c r="AD21" s="23">
        <f>Tabelle1!AD253</f>
        <v>-30.429664232246918</v>
      </c>
      <c r="AE21" s="23">
        <f t="shared" si="13"/>
        <v>-152.14832116123458</v>
      </c>
    </row>
    <row r="22" spans="1:31" x14ac:dyDescent="0.25">
      <c r="A22" t="s">
        <v>28</v>
      </c>
      <c r="B22" s="13" t="s">
        <v>23</v>
      </c>
      <c r="C22" s="13">
        <v>5</v>
      </c>
      <c r="D22" s="23">
        <f>Tabelle1!AD257</f>
        <v>0</v>
      </c>
      <c r="E22" s="21">
        <f t="shared" si="0"/>
        <v>0</v>
      </c>
      <c r="F22" s="23">
        <f>Tabelle1!AD258</f>
        <v>-29.166666666666668</v>
      </c>
      <c r="G22" s="13">
        <f t="shared" si="1"/>
        <v>-145.83333333333334</v>
      </c>
      <c r="H22" s="23">
        <f>Tabelle1!AD259</f>
        <v>-33.333333333333336</v>
      </c>
      <c r="I22" s="21">
        <f t="shared" si="2"/>
        <v>-166.66666666666669</v>
      </c>
      <c r="J22" s="23">
        <f>Tabelle1!AD260</f>
        <v>-33.333333333333336</v>
      </c>
      <c r="K22" s="21">
        <f t="shared" si="3"/>
        <v>-166.66666666666669</v>
      </c>
      <c r="L22" s="23">
        <f>Tabelle1!AD261</f>
        <v>-45.833333333333336</v>
      </c>
      <c r="M22" s="21">
        <f t="shared" si="4"/>
        <v>-229.16666666666669</v>
      </c>
      <c r="N22" s="23">
        <f>Tabelle1!AD262</f>
        <v>0</v>
      </c>
      <c r="O22" s="21">
        <f t="shared" si="5"/>
        <v>0</v>
      </c>
      <c r="P22" s="23">
        <f>Tabelle1!AD263</f>
        <v>-8.3333333333333339</v>
      </c>
      <c r="Q22" s="21">
        <f t="shared" si="6"/>
        <v>-41.666666666666671</v>
      </c>
      <c r="R22" s="23">
        <f>Tabelle1!AD264</f>
        <v>-8.3333333333333339</v>
      </c>
      <c r="S22" s="21">
        <f t="shared" si="7"/>
        <v>-41.666666666666671</v>
      </c>
      <c r="T22" s="23">
        <f>Tabelle1!AD266</f>
        <v>-8.3333333333333339</v>
      </c>
      <c r="U22" s="21">
        <f t="shared" si="8"/>
        <v>-41.666666666666671</v>
      </c>
      <c r="V22" s="24">
        <f>Tabelle1!AD267</f>
        <v>-8.3333333333333339</v>
      </c>
      <c r="W22" s="22">
        <f t="shared" si="9"/>
        <v>-41.666666666666671</v>
      </c>
      <c r="X22" s="23">
        <f>Tabelle1!AD268</f>
        <v>-8.3333333333333339</v>
      </c>
      <c r="Y22" s="21">
        <f t="shared" si="10"/>
        <v>-41.666666666666671</v>
      </c>
      <c r="Z22" s="23">
        <f>Tabelle1!AD268</f>
        <v>-8.3333333333333339</v>
      </c>
      <c r="AA22" s="21">
        <f t="shared" si="11"/>
        <v>-41.666666666666671</v>
      </c>
      <c r="AB22" s="23">
        <f>Tabelle1!AD269</f>
        <v>-8.3333333333333339</v>
      </c>
      <c r="AC22" s="21">
        <f t="shared" si="12"/>
        <v>-41.666666666666671</v>
      </c>
      <c r="AD22" s="23">
        <f>Tabelle1!AD270</f>
        <v>-8.3333333333333339</v>
      </c>
      <c r="AE22" s="23">
        <f t="shared" si="13"/>
        <v>-41.666666666666671</v>
      </c>
    </row>
    <row r="23" spans="1:31" x14ac:dyDescent="0.25">
      <c r="A23" t="s">
        <v>30</v>
      </c>
      <c r="B23" s="13" t="s">
        <v>29</v>
      </c>
      <c r="C23" s="13">
        <v>10</v>
      </c>
      <c r="D23" s="23">
        <f>Tabelle1!AD274</f>
        <v>0</v>
      </c>
      <c r="E23" s="21">
        <f t="shared" si="0"/>
        <v>0</v>
      </c>
      <c r="F23" s="23">
        <f>Tabelle1!AD275</f>
        <v>19.240911241670279</v>
      </c>
      <c r="G23" s="13">
        <f t="shared" si="1"/>
        <v>192.40911241670278</v>
      </c>
      <c r="H23" s="23">
        <f>Tabelle1!AD276</f>
        <v>20.405346792318912</v>
      </c>
      <c r="I23" s="21">
        <f t="shared" si="2"/>
        <v>204.05346792318912</v>
      </c>
      <c r="J23" s="23">
        <f>Tabelle1!AD277</f>
        <v>14.922025945349157</v>
      </c>
      <c r="K23" s="21">
        <f t="shared" si="3"/>
        <v>149.22025945349156</v>
      </c>
      <c r="L23" s="23">
        <f>Tabelle1!AD278</f>
        <v>4.1032490832380422</v>
      </c>
      <c r="M23" s="21">
        <f t="shared" si="4"/>
        <v>41.032490832380418</v>
      </c>
      <c r="N23" s="23">
        <f>Tabelle1!AD279</f>
        <v>0.22795828240211347</v>
      </c>
      <c r="O23" s="21">
        <f t="shared" si="5"/>
        <v>2.2795828240211344</v>
      </c>
      <c r="P23" s="23">
        <f>Tabelle1!AD280</f>
        <v>21.218603367375103</v>
      </c>
      <c r="Q23" s="21">
        <f t="shared" si="6"/>
        <v>212.18603367375101</v>
      </c>
      <c r="R23" s="23">
        <f>Tabelle1!AD281</f>
        <v>21.218603367375103</v>
      </c>
      <c r="S23" s="21">
        <f t="shared" si="7"/>
        <v>212.18603367375101</v>
      </c>
      <c r="T23" s="23">
        <f>Tabelle1!AD282</f>
        <v>39.701707345924845</v>
      </c>
      <c r="U23" s="21">
        <f t="shared" si="8"/>
        <v>397.01707345924842</v>
      </c>
      <c r="V23" s="24">
        <f>Tabelle1!AD283</f>
        <v>39.701707345924845</v>
      </c>
      <c r="W23" s="22">
        <f t="shared" si="9"/>
        <v>397.01707345924842</v>
      </c>
      <c r="X23" s="23">
        <f>Tabelle1!AD284</f>
        <v>21.218603367375103</v>
      </c>
      <c r="Y23" s="21">
        <f t="shared" si="10"/>
        <v>212.18603367375101</v>
      </c>
      <c r="Z23" s="23">
        <f>Tabelle1!AD285</f>
        <v>21.218603367375103</v>
      </c>
      <c r="AA23" s="21">
        <f t="shared" si="11"/>
        <v>212.18603367375101</v>
      </c>
      <c r="AB23" s="23">
        <f>Tabelle1!AD286</f>
        <v>39.701707345924845</v>
      </c>
      <c r="AC23" s="21">
        <f t="shared" si="12"/>
        <v>397.01707345924842</v>
      </c>
      <c r="AD23" s="23">
        <f>Tabelle1!AD287</f>
        <v>39.701707345924845</v>
      </c>
      <c r="AE23" s="23">
        <f t="shared" si="13"/>
        <v>397.01707345924842</v>
      </c>
    </row>
    <row r="24" spans="1:31" x14ac:dyDescent="0.25">
      <c r="A24" t="s">
        <v>0</v>
      </c>
      <c r="B24" s="13" t="s">
        <v>1</v>
      </c>
      <c r="C24" s="13">
        <v>10</v>
      </c>
      <c r="D24" s="23">
        <f>Tabelle1!AD291</f>
        <v>0</v>
      </c>
      <c r="E24" s="21">
        <f t="shared" si="0"/>
        <v>0</v>
      </c>
      <c r="F24" s="23">
        <f>Tabelle1!AD292</f>
        <v>25.830126951715304</v>
      </c>
      <c r="G24" s="13">
        <f t="shared" si="1"/>
        <v>258.30126951715306</v>
      </c>
      <c r="H24" s="23">
        <f>Tabelle1!AD293</f>
        <v>25.830126951715304</v>
      </c>
      <c r="I24" s="21">
        <f t="shared" si="2"/>
        <v>258.30126951715306</v>
      </c>
      <c r="J24" s="23">
        <f>Tabelle1!AD294</f>
        <v>46.139579959633707</v>
      </c>
      <c r="K24" s="21">
        <f t="shared" si="3"/>
        <v>461.39579959633704</v>
      </c>
      <c r="L24" s="23">
        <f>Tabelle1!AD295</f>
        <v>20.930334032350771</v>
      </c>
      <c r="M24" s="21">
        <f t="shared" si="4"/>
        <v>209.30334032350771</v>
      </c>
      <c r="N24" s="23">
        <f>Tabelle1!AD296</f>
        <v>5.0310227263779783</v>
      </c>
      <c r="O24" s="21">
        <f t="shared" si="5"/>
        <v>50.31022726377978</v>
      </c>
      <c r="P24" s="23">
        <f>Tabelle1!AD297</f>
        <v>26.264005501153509</v>
      </c>
      <c r="Q24" s="21">
        <f t="shared" si="6"/>
        <v>262.64005501153508</v>
      </c>
      <c r="R24" s="23">
        <f>Tabelle1!AD298</f>
        <v>26.264005501153509</v>
      </c>
      <c r="S24" s="21">
        <f t="shared" si="7"/>
        <v>262.64005501153508</v>
      </c>
      <c r="T24" s="23">
        <f>Tabelle1!AD299</f>
        <v>50.049408022340558</v>
      </c>
      <c r="U24" s="21">
        <f t="shared" si="8"/>
        <v>500.4940802234056</v>
      </c>
      <c r="V24" s="24">
        <f>Tabelle1!AD300</f>
        <v>50.049408022340558</v>
      </c>
      <c r="W24" s="22">
        <f t="shared" si="9"/>
        <v>500.4940802234056</v>
      </c>
      <c r="X24" s="23">
        <f>Tabelle1!AD301</f>
        <v>26.264005501153509</v>
      </c>
      <c r="Y24" s="21">
        <f t="shared" si="10"/>
        <v>262.64005501153508</v>
      </c>
      <c r="Z24" s="23">
        <f>Tabelle1!AD302</f>
        <v>26.264005501153509</v>
      </c>
      <c r="AA24" s="21">
        <f t="shared" si="11"/>
        <v>262.64005501153508</v>
      </c>
      <c r="AB24" s="23">
        <f>Tabelle1!AD303</f>
        <v>50.049408022340558</v>
      </c>
      <c r="AC24" s="21">
        <f t="shared" si="12"/>
        <v>500.4940802234056</v>
      </c>
      <c r="AD24" s="23">
        <f>Tabelle1!AD304</f>
        <v>50.049408022340558</v>
      </c>
      <c r="AE24" s="23">
        <f t="shared" si="13"/>
        <v>500.4940802234056</v>
      </c>
    </row>
    <row r="25" spans="1:31" x14ac:dyDescent="0.25">
      <c r="A25" t="s">
        <v>31</v>
      </c>
      <c r="B25" s="13" t="s">
        <v>29</v>
      </c>
      <c r="C25" s="13">
        <v>10</v>
      </c>
      <c r="D25" s="23">
        <f>Tabelle1!AD308</f>
        <v>0</v>
      </c>
      <c r="E25" s="21">
        <f t="shared" si="0"/>
        <v>0</v>
      </c>
      <c r="F25" s="23">
        <f>Tabelle1!AD309</f>
        <v>12.5</v>
      </c>
      <c r="G25" s="13">
        <f t="shared" si="1"/>
        <v>125</v>
      </c>
      <c r="H25" s="23">
        <f>Tabelle1!AD310</f>
        <v>16.666666666666668</v>
      </c>
      <c r="I25" s="21">
        <f t="shared" si="2"/>
        <v>166.66666666666669</v>
      </c>
      <c r="J25" s="23">
        <f>Tabelle1!AD311</f>
        <v>8.3333333333333339</v>
      </c>
      <c r="K25" s="21">
        <f t="shared" si="3"/>
        <v>83.333333333333343</v>
      </c>
      <c r="L25" s="23">
        <f>Tabelle1!AD312</f>
        <v>12.5</v>
      </c>
      <c r="M25" s="21">
        <f t="shared" si="4"/>
        <v>125</v>
      </c>
      <c r="N25" s="23">
        <f>Tabelle1!AD313</f>
        <v>0</v>
      </c>
      <c r="O25" s="21">
        <f t="shared" si="5"/>
        <v>0</v>
      </c>
      <c r="P25" s="23">
        <f>Tabelle1!AD314</f>
        <v>16.666666666666668</v>
      </c>
      <c r="Q25" s="21">
        <f t="shared" si="6"/>
        <v>166.66666666666669</v>
      </c>
      <c r="R25" s="23">
        <f>Tabelle1!AD315</f>
        <v>16.666666666666668</v>
      </c>
      <c r="S25" s="21">
        <f t="shared" si="7"/>
        <v>166.66666666666669</v>
      </c>
      <c r="T25" s="23">
        <f>Tabelle1!AD316</f>
        <v>20.833333333333336</v>
      </c>
      <c r="U25" s="21">
        <f t="shared" si="8"/>
        <v>208.33333333333337</v>
      </c>
      <c r="V25" s="24">
        <f>Tabelle1!AD317</f>
        <v>20.833333333333336</v>
      </c>
      <c r="W25" s="22">
        <f t="shared" si="9"/>
        <v>208.33333333333337</v>
      </c>
      <c r="X25" s="23">
        <f>Tabelle1!AD318</f>
        <v>16.666666666666668</v>
      </c>
      <c r="Y25" s="21">
        <f t="shared" si="10"/>
        <v>166.66666666666669</v>
      </c>
      <c r="Z25" s="23">
        <f>Tabelle1!AD319</f>
        <v>16.666666666666668</v>
      </c>
      <c r="AA25" s="21">
        <f t="shared" si="11"/>
        <v>166.66666666666669</v>
      </c>
      <c r="AB25" s="23">
        <f>Tabelle1!AD320</f>
        <v>20.833333333333336</v>
      </c>
      <c r="AC25" s="21">
        <f t="shared" si="12"/>
        <v>208.33333333333337</v>
      </c>
      <c r="AD25" s="23">
        <f>Tabelle1!AD321</f>
        <v>20.833333333333336</v>
      </c>
      <c r="AE25" s="23">
        <f t="shared" si="13"/>
        <v>208.33333333333337</v>
      </c>
    </row>
    <row r="26" spans="1:31" x14ac:dyDescent="0.25">
      <c r="A26" t="s">
        <v>33</v>
      </c>
      <c r="B26" s="13" t="s">
        <v>32</v>
      </c>
      <c r="C26" s="13">
        <v>6</v>
      </c>
      <c r="D26" s="23">
        <f>Tabelle1!AD325</f>
        <v>0</v>
      </c>
      <c r="E26" s="21">
        <f t="shared" si="0"/>
        <v>0</v>
      </c>
      <c r="F26" s="23">
        <f>Tabelle1!AD326</f>
        <v>8.3333333333333339</v>
      </c>
      <c r="G26" s="13">
        <f t="shared" si="1"/>
        <v>50</v>
      </c>
      <c r="H26" s="23">
        <f>Tabelle1!AD327</f>
        <v>8.3333333333333339</v>
      </c>
      <c r="I26" s="21">
        <f t="shared" si="2"/>
        <v>50</v>
      </c>
      <c r="J26" s="23">
        <f>Tabelle1!AD328</f>
        <v>33.333333333333336</v>
      </c>
      <c r="K26" s="21">
        <f t="shared" si="3"/>
        <v>200</v>
      </c>
      <c r="L26" s="23">
        <f>Tabelle1!AD329</f>
        <v>29.166666666666668</v>
      </c>
      <c r="M26" s="21">
        <f t="shared" si="4"/>
        <v>175</v>
      </c>
      <c r="N26" s="23">
        <f>Tabelle1!AD330</f>
        <v>20.833333333333336</v>
      </c>
      <c r="O26" s="21">
        <f t="shared" si="5"/>
        <v>125.00000000000001</v>
      </c>
      <c r="P26" s="23">
        <f>Tabelle1!AD331</f>
        <v>33.333333333333336</v>
      </c>
      <c r="Q26" s="21">
        <f t="shared" si="6"/>
        <v>200</v>
      </c>
      <c r="R26" s="23">
        <f>Tabelle1!AD332</f>
        <v>33.333333333333336</v>
      </c>
      <c r="S26" s="21">
        <f t="shared" si="7"/>
        <v>200</v>
      </c>
      <c r="T26" s="23">
        <f>Tabelle1!AD333</f>
        <v>33.333333333333336</v>
      </c>
      <c r="U26" s="21">
        <f t="shared" si="8"/>
        <v>200</v>
      </c>
      <c r="V26" s="24">
        <f>Tabelle1!AD334</f>
        <v>33.333333333333336</v>
      </c>
      <c r="W26" s="22">
        <f t="shared" si="9"/>
        <v>200</v>
      </c>
      <c r="X26" s="23">
        <f>Tabelle1!AD335</f>
        <v>33.333333333333336</v>
      </c>
      <c r="Y26" s="21">
        <f t="shared" si="10"/>
        <v>200</v>
      </c>
      <c r="Z26" s="23">
        <f>Tabelle1!AD336</f>
        <v>33.333333333333336</v>
      </c>
      <c r="AA26" s="21">
        <f t="shared" si="11"/>
        <v>200</v>
      </c>
      <c r="AB26" s="23">
        <f>Tabelle1!AD337</f>
        <v>33.333333333333336</v>
      </c>
      <c r="AC26" s="21">
        <f t="shared" si="12"/>
        <v>200</v>
      </c>
      <c r="AD26" s="23">
        <f>Tabelle1!AD338</f>
        <v>33.333333333333336</v>
      </c>
      <c r="AE26" s="23">
        <f t="shared" si="13"/>
        <v>200</v>
      </c>
    </row>
    <row r="27" spans="1:31" x14ac:dyDescent="0.25">
      <c r="A27" t="s">
        <v>34</v>
      </c>
      <c r="B27" s="13" t="s">
        <v>32</v>
      </c>
      <c r="C27" s="13">
        <v>6</v>
      </c>
      <c r="D27" s="23">
        <f>Tabelle1!AD342</f>
        <v>0</v>
      </c>
      <c r="E27" s="21">
        <f t="shared" si="0"/>
        <v>0</v>
      </c>
      <c r="F27" s="23">
        <f>Tabelle1!AD343</f>
        <v>16.666666666666668</v>
      </c>
      <c r="G27" s="13">
        <f t="shared" si="1"/>
        <v>100</v>
      </c>
      <c r="H27" s="23">
        <f>Tabelle1!AD344</f>
        <v>16.666666666666668</v>
      </c>
      <c r="I27" s="21">
        <f t="shared" si="2"/>
        <v>100</v>
      </c>
      <c r="J27" s="23">
        <f>Tabelle1!AD345</f>
        <v>25</v>
      </c>
      <c r="K27" s="21">
        <f t="shared" si="3"/>
        <v>150</v>
      </c>
      <c r="L27" s="23">
        <f>Tabelle1!AD346</f>
        <v>20.833333333333336</v>
      </c>
      <c r="M27" s="21">
        <f t="shared" si="4"/>
        <v>125.00000000000001</v>
      </c>
      <c r="N27" s="23">
        <f>Tabelle1!AD347</f>
        <v>12.5</v>
      </c>
      <c r="O27" s="21">
        <f t="shared" si="5"/>
        <v>75</v>
      </c>
      <c r="P27" s="23">
        <f>Tabelle1!AD348</f>
        <v>25</v>
      </c>
      <c r="Q27" s="21">
        <f t="shared" si="6"/>
        <v>150</v>
      </c>
      <c r="R27" s="23">
        <f>Tabelle1!AD349</f>
        <v>25</v>
      </c>
      <c r="S27" s="21">
        <f>C27*R27</f>
        <v>150</v>
      </c>
      <c r="T27" s="23">
        <f>Tabelle1!AD350</f>
        <v>25</v>
      </c>
      <c r="U27" s="21">
        <f t="shared" si="8"/>
        <v>150</v>
      </c>
      <c r="V27" s="24">
        <f>Tabelle1!AD351</f>
        <v>25</v>
      </c>
      <c r="W27" s="22">
        <f t="shared" si="9"/>
        <v>150</v>
      </c>
      <c r="X27" s="23">
        <f>Tabelle1!AD352</f>
        <v>25</v>
      </c>
      <c r="Y27" s="21">
        <f t="shared" si="10"/>
        <v>150</v>
      </c>
      <c r="Z27" s="23">
        <f>Tabelle1!AD353</f>
        <v>25</v>
      </c>
      <c r="AA27" s="21">
        <f t="shared" si="11"/>
        <v>150</v>
      </c>
      <c r="AB27" s="23">
        <f>Tabelle1!AD354</f>
        <v>25</v>
      </c>
      <c r="AC27" s="21">
        <f t="shared" si="12"/>
        <v>150</v>
      </c>
      <c r="AD27" s="23">
        <f>Tabelle1!AD355</f>
        <v>25</v>
      </c>
      <c r="AE27" s="23">
        <f t="shared" si="13"/>
        <v>150</v>
      </c>
    </row>
    <row r="28" spans="1:31" x14ac:dyDescent="0.25">
      <c r="A28" s="4" t="s">
        <v>71</v>
      </c>
      <c r="B28" s="19"/>
      <c r="C28" s="19">
        <f>SUM(C8:C27)</f>
        <v>100</v>
      </c>
      <c r="D28" s="19"/>
      <c r="E28" s="24">
        <f>SUM(E8:E27)</f>
        <v>0</v>
      </c>
      <c r="F28" s="24"/>
      <c r="G28" s="24">
        <f>SUM(G8:G27)</f>
        <v>423.81660738768687</v>
      </c>
      <c r="H28" s="19"/>
      <c r="I28" s="24">
        <f>SUM(I8:I27)</f>
        <v>407.73111366811474</v>
      </c>
      <c r="J28" s="19"/>
      <c r="K28" s="24">
        <f>SUM(K8:K27)</f>
        <v>160.24260705968365</v>
      </c>
      <c r="L28" s="19"/>
      <c r="M28" s="24">
        <f>SUM(M8:M27)</f>
        <v>-116.14124082528632</v>
      </c>
      <c r="N28" s="19"/>
      <c r="O28" s="24">
        <f>SUM(O8:O27)</f>
        <v>203.77035346760005</v>
      </c>
      <c r="P28" s="19"/>
      <c r="Q28" s="24">
        <f>SUM(Q8:Q27)</f>
        <v>457.11718924481596</v>
      </c>
      <c r="R28" s="19"/>
      <c r="S28" s="24">
        <f>SUM(S8:S27)</f>
        <v>693.16661227986936</v>
      </c>
      <c r="T28" s="19"/>
      <c r="U28" s="24">
        <f>SUM(U8:U27)</f>
        <v>921.54704812482714</v>
      </c>
      <c r="V28" s="19"/>
      <c r="W28" s="24">
        <f>SUM(W8:W27)</f>
        <v>1157.5964711598804</v>
      </c>
      <c r="X28" s="19"/>
      <c r="Y28" s="24">
        <f>SUM(Y8:Y27)</f>
        <v>586.46892013965589</v>
      </c>
      <c r="Z28" s="19"/>
      <c r="AA28" s="24">
        <f>SUM(AA8:AA27)</f>
        <v>441.901099543096</v>
      </c>
      <c r="AB28" s="19"/>
      <c r="AC28" s="24">
        <f>SUM(AC8:AC27)</f>
        <v>1030.0654456863338</v>
      </c>
      <c r="AD28" s="19"/>
      <c r="AE28" s="24">
        <f>SUM(AE8:AE27)</f>
        <v>885.49762508977381</v>
      </c>
    </row>
    <row r="29" spans="1:31" x14ac:dyDescent="0.25">
      <c r="A29" s="4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31" s="26" customFormat="1" x14ac:dyDescent="0.25">
      <c r="A30" s="30" t="s">
        <v>73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>
        <v>3</v>
      </c>
      <c r="V30" s="31"/>
      <c r="W30" s="31">
        <v>1</v>
      </c>
      <c r="X30" s="31"/>
      <c r="Y30" s="31"/>
      <c r="Z30" s="31"/>
      <c r="AA30" s="31"/>
      <c r="AB30" s="31"/>
      <c r="AC30" s="31">
        <v>2</v>
      </c>
      <c r="AD30" s="31"/>
      <c r="AE30" s="31">
        <v>4</v>
      </c>
    </row>
    <row r="31" spans="1:31" x14ac:dyDescent="0.25">
      <c r="A31" s="28" t="s">
        <v>74</v>
      </c>
    </row>
    <row r="32" spans="1:31" x14ac:dyDescent="0.25">
      <c r="A32" s="28" t="s">
        <v>75</v>
      </c>
    </row>
  </sheetData>
  <mergeCells count="2">
    <mergeCell ref="F1:V1"/>
    <mergeCell ref="X2:Z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workbookViewId="0">
      <selection activeCell="A2" sqref="A2"/>
    </sheetView>
  </sheetViews>
  <sheetFormatPr baseColWidth="10" defaultColWidth="6.7109375" defaultRowHeight="15" x14ac:dyDescent="0.25"/>
  <cols>
    <col min="1" max="1" width="73.140625" customWidth="1"/>
    <col min="2" max="2" width="26.7109375" customWidth="1"/>
    <col min="3" max="3" width="7.7109375" customWidth="1"/>
    <col min="4" max="5" width="9.140625" customWidth="1"/>
    <col min="6" max="7" width="7.85546875" customWidth="1"/>
    <col min="8" max="11" width="7.5703125" customWidth="1"/>
    <col min="12" max="13" width="7.7109375" customWidth="1"/>
    <col min="14" max="15" width="8.7109375" customWidth="1"/>
    <col min="16" max="17" width="8.42578125" customWidth="1"/>
    <col min="18" max="19" width="8.5703125" customWidth="1"/>
  </cols>
  <sheetData>
    <row r="1" spans="1:19" ht="36.75" customHeight="1" x14ac:dyDescent="0.5">
      <c r="A1" s="32" t="s">
        <v>76</v>
      </c>
      <c r="B1" s="13"/>
      <c r="C1" s="13"/>
      <c r="D1" s="13"/>
      <c r="E1" s="13"/>
      <c r="F1" s="41" t="s">
        <v>39</v>
      </c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34"/>
    </row>
    <row r="2" spans="1:19" x14ac:dyDescent="0.25">
      <c r="A2" t="s">
        <v>94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116.25" customHeight="1" x14ac:dyDescent="0.25">
      <c r="A3" t="s">
        <v>78</v>
      </c>
      <c r="B3" s="13"/>
      <c r="C3" s="13"/>
      <c r="D3" s="16" t="s">
        <v>72</v>
      </c>
      <c r="E3" s="16" t="s">
        <v>40</v>
      </c>
      <c r="F3" s="16" t="s">
        <v>35</v>
      </c>
      <c r="G3" s="16" t="s">
        <v>40</v>
      </c>
      <c r="H3" s="16" t="s">
        <v>38</v>
      </c>
      <c r="I3" s="16" t="s">
        <v>40</v>
      </c>
      <c r="J3" s="16" t="s">
        <v>47</v>
      </c>
      <c r="K3" s="16" t="s">
        <v>40</v>
      </c>
      <c r="L3" s="16" t="s">
        <v>49</v>
      </c>
      <c r="M3" s="16" t="s">
        <v>40</v>
      </c>
      <c r="N3" s="16" t="s">
        <v>43</v>
      </c>
      <c r="O3" s="16" t="s">
        <v>40</v>
      </c>
      <c r="P3" s="16" t="s">
        <v>51</v>
      </c>
      <c r="Q3" s="16" t="s">
        <v>40</v>
      </c>
      <c r="R3" s="17" t="s">
        <v>53</v>
      </c>
      <c r="S3" s="17" t="s">
        <v>40</v>
      </c>
    </row>
    <row r="4" spans="1:19" x14ac:dyDescent="0.25">
      <c r="B4" s="13"/>
      <c r="C4" s="13"/>
      <c r="D4" s="13"/>
      <c r="E4" s="13"/>
      <c r="F4" s="18"/>
      <c r="G4" s="18"/>
      <c r="H4" s="13"/>
      <c r="I4" s="13"/>
      <c r="J4" s="13"/>
      <c r="K4" s="13"/>
      <c r="L4" s="13"/>
      <c r="M4" s="13"/>
      <c r="N4" s="13"/>
      <c r="O4" s="13"/>
      <c r="P4" s="13"/>
      <c r="Q4" s="13"/>
      <c r="R4" s="19"/>
      <c r="S4" s="19"/>
    </row>
    <row r="5" spans="1:19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9"/>
      <c r="S5" s="19"/>
    </row>
    <row r="6" spans="1:19" x14ac:dyDescent="0.25">
      <c r="B6" s="13"/>
      <c r="C6" s="13"/>
      <c r="D6" s="13"/>
      <c r="E6" s="13"/>
      <c r="F6" s="20"/>
      <c r="G6" s="20"/>
      <c r="H6" s="20"/>
      <c r="I6" s="20"/>
      <c r="J6" s="13"/>
      <c r="K6" s="13"/>
      <c r="L6" s="13"/>
      <c r="M6" s="13"/>
      <c r="N6" s="13"/>
      <c r="O6" s="13"/>
      <c r="P6" s="20"/>
      <c r="Q6" s="20"/>
      <c r="R6" s="19"/>
      <c r="S6" s="19"/>
    </row>
    <row r="7" spans="1:19" x14ac:dyDescent="0.25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9"/>
      <c r="S7" s="19"/>
    </row>
    <row r="8" spans="1:19" x14ac:dyDescent="0.25">
      <c r="A8" t="s">
        <v>3</v>
      </c>
      <c r="B8" s="13" t="s">
        <v>2</v>
      </c>
      <c r="C8" s="13">
        <v>3</v>
      </c>
      <c r="D8" s="21">
        <f>Tabelle1!AD33</f>
        <v>0</v>
      </c>
      <c r="E8" s="21">
        <f>C8*D8</f>
        <v>0</v>
      </c>
      <c r="F8" s="21">
        <f>Tabelle1!AD34</f>
        <v>2.1942357935989549</v>
      </c>
      <c r="G8" s="36">
        <f>C8*F8</f>
        <v>6.5827073807968652</v>
      </c>
      <c r="H8" s="21">
        <f>Tabelle1!AD35</f>
        <v>2.1942357935989549</v>
      </c>
      <c r="I8" s="37">
        <f>C8*H8</f>
        <v>6.5827073807968652</v>
      </c>
      <c r="J8" s="21">
        <f>Tabelle1!AD36</f>
        <v>-11.297762900065317</v>
      </c>
      <c r="K8" s="21">
        <f>C8*J8</f>
        <v>-33.893288700195953</v>
      </c>
      <c r="L8" s="21">
        <f>Tabelle1!AD37</f>
        <v>-30.872387328543436</v>
      </c>
      <c r="M8" s="21">
        <f>C8*L8</f>
        <v>-92.617161985630304</v>
      </c>
      <c r="N8" s="21">
        <f>Tabelle1!AD39</f>
        <v>0</v>
      </c>
      <c r="O8" s="21">
        <f>C8*N8</f>
        <v>0</v>
      </c>
      <c r="P8" s="21">
        <f>Tabelle1!AD41</f>
        <v>-30.872387328543436</v>
      </c>
      <c r="Q8" s="21">
        <f t="shared" ref="Q8:Q27" si="0">C8*P8</f>
        <v>-92.617161985630304</v>
      </c>
      <c r="R8" s="22">
        <f>Tabelle1!AD43</f>
        <v>-30.872387328543436</v>
      </c>
      <c r="S8" s="22">
        <f t="shared" ref="S8:S27" si="1">C8*R8</f>
        <v>-92.617161985630304</v>
      </c>
    </row>
    <row r="9" spans="1:19" x14ac:dyDescent="0.25">
      <c r="A9" t="s">
        <v>5</v>
      </c>
      <c r="B9" s="13" t="s">
        <v>4</v>
      </c>
      <c r="C9" s="13">
        <v>2</v>
      </c>
      <c r="D9" s="23">
        <f>Tabelle1!AD51</f>
        <v>0</v>
      </c>
      <c r="E9" s="21">
        <f t="shared" ref="E9:E27" si="2">C9*D9</f>
        <v>0</v>
      </c>
      <c r="F9" s="23">
        <f>Tabelle1!AD52</f>
        <v>-2.9939645003619684</v>
      </c>
      <c r="G9" s="13">
        <f t="shared" ref="G9:G27" si="3">C9*F9</f>
        <v>-5.9879290007239367</v>
      </c>
      <c r="H9" s="23">
        <f>Tabelle1!AD53</f>
        <v>-2.9939645003619684</v>
      </c>
      <c r="I9" s="21">
        <f t="shared" ref="I9:I27" si="4">C9*H9</f>
        <v>-5.9879290007239367</v>
      </c>
      <c r="J9" s="23">
        <f>Tabelle1!AD54</f>
        <v>-2.9939645003619684</v>
      </c>
      <c r="K9" s="21">
        <f t="shared" ref="K9:K27" si="5">C9*J9</f>
        <v>-5.9879290007239367</v>
      </c>
      <c r="L9" s="23">
        <f>Tabelle1!AD55</f>
        <v>-2.9939645003619684</v>
      </c>
      <c r="M9" s="21">
        <f t="shared" ref="M9:M27" si="6">C9*L9</f>
        <v>-5.9879290007239367</v>
      </c>
      <c r="N9" s="23">
        <f>Tabelle1!AD56</f>
        <v>0.87485147403404739</v>
      </c>
      <c r="O9" s="37">
        <f t="shared" ref="O9:O27" si="7">C9*N9</f>
        <v>1.7497029480680948</v>
      </c>
      <c r="P9" s="23">
        <f>Tabelle1!AD58</f>
        <v>-0.94719814750187725</v>
      </c>
      <c r="Q9" s="21">
        <f t="shared" si="0"/>
        <v>-1.8943962950037545</v>
      </c>
      <c r="R9" s="24">
        <f>Tabelle1!AD60</f>
        <v>-0.94719814750187725</v>
      </c>
      <c r="S9" s="22">
        <f t="shared" si="1"/>
        <v>-1.8943962950037545</v>
      </c>
    </row>
    <row r="10" spans="1:19" x14ac:dyDescent="0.25">
      <c r="A10" t="s">
        <v>7</v>
      </c>
      <c r="B10" s="13" t="s">
        <v>6</v>
      </c>
      <c r="C10" s="13">
        <v>5</v>
      </c>
      <c r="D10" s="23">
        <f>Tabelle1!AD68</f>
        <v>0</v>
      </c>
      <c r="E10" s="21">
        <f t="shared" si="2"/>
        <v>0</v>
      </c>
      <c r="F10" s="23">
        <f>Tabelle1!AD69</f>
        <v>8.3333333333333339</v>
      </c>
      <c r="G10" s="13">
        <f t="shared" si="3"/>
        <v>41.666666666666671</v>
      </c>
      <c r="H10" s="23">
        <f>Tabelle1!AD70</f>
        <v>8.3333333333333339</v>
      </c>
      <c r="I10" s="21">
        <f t="shared" si="4"/>
        <v>41.666666666666671</v>
      </c>
      <c r="J10" s="23">
        <f>Tabelle1!AD71</f>
        <v>33.333333333333336</v>
      </c>
      <c r="K10" s="21">
        <f t="shared" si="5"/>
        <v>166.66666666666669</v>
      </c>
      <c r="L10" s="23">
        <f>Tabelle1!AD72</f>
        <v>0</v>
      </c>
      <c r="M10" s="21">
        <f t="shared" si="6"/>
        <v>0</v>
      </c>
      <c r="N10" s="23">
        <f>Tabelle1!AD73</f>
        <v>8.3333333333333339</v>
      </c>
      <c r="O10" s="21">
        <f t="shared" si="7"/>
        <v>41.666666666666671</v>
      </c>
      <c r="P10" s="23">
        <f>Tabelle1!AD74</f>
        <v>41.666666666666671</v>
      </c>
      <c r="Q10" s="37">
        <f t="shared" si="0"/>
        <v>208.33333333333337</v>
      </c>
      <c r="R10" s="24">
        <f>Tabelle1!AD77</f>
        <v>41.666666666666671</v>
      </c>
      <c r="S10" s="39">
        <f t="shared" si="1"/>
        <v>208.33333333333337</v>
      </c>
    </row>
    <row r="11" spans="1:19" x14ac:dyDescent="0.25">
      <c r="A11" t="s">
        <v>9</v>
      </c>
      <c r="B11" s="13" t="s">
        <v>8</v>
      </c>
      <c r="C11" s="13">
        <v>5</v>
      </c>
      <c r="D11" s="23">
        <f>Tabelle1!AD85</f>
        <v>0</v>
      </c>
      <c r="E11" s="21">
        <f t="shared" si="2"/>
        <v>0</v>
      </c>
      <c r="F11" s="23">
        <f>Tabelle1!AD86</f>
        <v>8.3333333333333339</v>
      </c>
      <c r="G11" s="13">
        <f t="shared" si="3"/>
        <v>41.666666666666671</v>
      </c>
      <c r="H11" s="23">
        <f>Tabelle1!AD87</f>
        <v>8.3333333333333339</v>
      </c>
      <c r="I11" s="21">
        <f t="shared" si="4"/>
        <v>41.666666666666671</v>
      </c>
      <c r="J11" s="23">
        <f>Tabelle1!AD88</f>
        <v>25</v>
      </c>
      <c r="K11" s="21">
        <f t="shared" si="5"/>
        <v>125</v>
      </c>
      <c r="L11" s="23">
        <f>Tabelle1!AD89</f>
        <v>0</v>
      </c>
      <c r="M11" s="21">
        <f t="shared" si="6"/>
        <v>0</v>
      </c>
      <c r="N11" s="23">
        <f>Tabelle1!AD90</f>
        <v>4.166666666666667</v>
      </c>
      <c r="O11" s="21">
        <f t="shared" si="7"/>
        <v>20.833333333333336</v>
      </c>
      <c r="P11" s="23">
        <f>Tabelle1!AD92</f>
        <v>41.666666666666671</v>
      </c>
      <c r="Q11" s="37">
        <f t="shared" si="0"/>
        <v>208.33333333333337</v>
      </c>
      <c r="R11" s="24">
        <f>Tabelle1!AD94</f>
        <v>41.666666666666671</v>
      </c>
      <c r="S11" s="22">
        <f t="shared" si="1"/>
        <v>208.33333333333337</v>
      </c>
    </row>
    <row r="12" spans="1:19" x14ac:dyDescent="0.25">
      <c r="A12" t="s">
        <v>11</v>
      </c>
      <c r="B12" s="13" t="s">
        <v>10</v>
      </c>
      <c r="C12" s="13">
        <v>5</v>
      </c>
      <c r="D12" s="23">
        <f>Tabelle1!AD102</f>
        <v>0</v>
      </c>
      <c r="E12" s="21">
        <f t="shared" si="2"/>
        <v>0</v>
      </c>
      <c r="F12" s="23">
        <f>Tabelle1!AD103</f>
        <v>-0.60709082078675514</v>
      </c>
      <c r="G12" s="13">
        <f t="shared" si="3"/>
        <v>-3.0354541039337759</v>
      </c>
      <c r="H12" s="23">
        <f>Tabelle1!AD104</f>
        <v>-0.60709082078675514</v>
      </c>
      <c r="I12" s="21">
        <f t="shared" si="4"/>
        <v>-3.0354541039337759</v>
      </c>
      <c r="J12" s="23">
        <f>Tabelle1!AD105</f>
        <v>13.204225352112658</v>
      </c>
      <c r="K12" s="37">
        <f t="shared" si="5"/>
        <v>66.021126760563291</v>
      </c>
      <c r="L12" s="23">
        <f>Tabelle1!AD106</f>
        <v>4.7808402136960204</v>
      </c>
      <c r="M12" s="21">
        <f t="shared" si="6"/>
        <v>23.904201068480102</v>
      </c>
      <c r="N12" s="23">
        <f>Tabelle1!AD107</f>
        <v>6.0709082078678964</v>
      </c>
      <c r="O12" s="21">
        <f t="shared" si="7"/>
        <v>30.35454103933948</v>
      </c>
      <c r="P12" s="23">
        <f>Tabelle1!AD109</f>
        <v>6.5262263234580065</v>
      </c>
      <c r="Q12" s="21">
        <f t="shared" si="0"/>
        <v>32.631131617290031</v>
      </c>
      <c r="R12" s="24">
        <f>Tabelle1!AD111</f>
        <v>6.5262263234580065</v>
      </c>
      <c r="S12" s="22">
        <f t="shared" si="1"/>
        <v>32.631131617290031</v>
      </c>
    </row>
    <row r="13" spans="1:19" x14ac:dyDescent="0.25">
      <c r="A13" s="29" t="s">
        <v>13</v>
      </c>
      <c r="B13" s="13" t="s">
        <v>12</v>
      </c>
      <c r="C13" s="13">
        <v>0</v>
      </c>
      <c r="D13" s="23">
        <v>0</v>
      </c>
      <c r="E13" s="21">
        <f t="shared" si="2"/>
        <v>0</v>
      </c>
      <c r="F13" s="23">
        <v>0</v>
      </c>
      <c r="G13" s="13">
        <f t="shared" si="3"/>
        <v>0</v>
      </c>
      <c r="H13" s="23">
        <v>0</v>
      </c>
      <c r="I13" s="21">
        <f t="shared" si="4"/>
        <v>0</v>
      </c>
      <c r="J13" s="27">
        <v>0</v>
      </c>
      <c r="K13" s="21">
        <f t="shared" si="5"/>
        <v>0</v>
      </c>
      <c r="L13" s="23">
        <v>0</v>
      </c>
      <c r="M13" s="21">
        <f t="shared" si="6"/>
        <v>0</v>
      </c>
      <c r="N13" s="23">
        <v>0</v>
      </c>
      <c r="O13" s="21">
        <f t="shared" si="7"/>
        <v>0</v>
      </c>
      <c r="P13" s="23">
        <v>0</v>
      </c>
      <c r="Q13" s="21">
        <f t="shared" si="0"/>
        <v>0</v>
      </c>
      <c r="R13" s="24">
        <v>0</v>
      </c>
      <c r="S13" s="22">
        <f t="shared" si="1"/>
        <v>0</v>
      </c>
    </row>
    <row r="14" spans="1:19" x14ac:dyDescent="0.25">
      <c r="A14" s="29" t="s">
        <v>14</v>
      </c>
      <c r="B14" s="13" t="s">
        <v>12</v>
      </c>
      <c r="C14" s="13">
        <v>0</v>
      </c>
      <c r="D14" s="23">
        <v>0</v>
      </c>
      <c r="E14" s="21">
        <f t="shared" si="2"/>
        <v>0</v>
      </c>
      <c r="F14" s="23">
        <v>0</v>
      </c>
      <c r="G14" s="13">
        <f t="shared" si="3"/>
        <v>0</v>
      </c>
      <c r="H14" s="23">
        <v>0</v>
      </c>
      <c r="I14" s="21">
        <f t="shared" si="4"/>
        <v>0</v>
      </c>
      <c r="J14" s="27">
        <v>0</v>
      </c>
      <c r="K14" s="21">
        <f t="shared" si="5"/>
        <v>0</v>
      </c>
      <c r="L14" s="23">
        <v>0</v>
      </c>
      <c r="M14" s="21">
        <f t="shared" si="6"/>
        <v>0</v>
      </c>
      <c r="N14" s="23">
        <v>0</v>
      </c>
      <c r="O14" s="21">
        <f t="shared" si="7"/>
        <v>0</v>
      </c>
      <c r="P14" s="23">
        <v>0</v>
      </c>
      <c r="Q14" s="21">
        <f t="shared" si="0"/>
        <v>0</v>
      </c>
      <c r="R14" s="24">
        <v>0</v>
      </c>
      <c r="S14" s="22">
        <f t="shared" si="1"/>
        <v>0</v>
      </c>
    </row>
    <row r="15" spans="1:19" x14ac:dyDescent="0.25">
      <c r="A15" t="s">
        <v>16</v>
      </c>
      <c r="B15" s="13" t="s">
        <v>15</v>
      </c>
      <c r="C15" s="13">
        <v>8</v>
      </c>
      <c r="D15" s="23">
        <f>Tabelle1!AD138</f>
        <v>0</v>
      </c>
      <c r="E15" s="21">
        <f t="shared" si="2"/>
        <v>0</v>
      </c>
      <c r="F15" s="23">
        <f>Tabelle1!AD139</f>
        <v>16.666666666666668</v>
      </c>
      <c r="G15" s="35">
        <f t="shared" si="3"/>
        <v>133.33333333333334</v>
      </c>
      <c r="H15" s="23">
        <f>Tabelle1!AD140</f>
        <v>-8.3333333333333339</v>
      </c>
      <c r="I15" s="21">
        <f t="shared" si="4"/>
        <v>-66.666666666666671</v>
      </c>
      <c r="J15" s="23">
        <f>Tabelle1!AD141</f>
        <v>-33.333333333333336</v>
      </c>
      <c r="K15" s="21">
        <f t="shared" si="5"/>
        <v>-266.66666666666669</v>
      </c>
      <c r="L15" s="23">
        <f>Tabelle1!AD142</f>
        <v>0</v>
      </c>
      <c r="M15" s="21">
        <f t="shared" si="6"/>
        <v>0</v>
      </c>
      <c r="N15" s="23">
        <f>Tabelle1!AD143</f>
        <v>-25</v>
      </c>
      <c r="O15" s="25">
        <f t="shared" si="7"/>
        <v>-200</v>
      </c>
      <c r="P15" s="23">
        <f>Tabelle1!AD145</f>
        <v>-8.3333333333333339</v>
      </c>
      <c r="Q15" s="21">
        <f t="shared" si="0"/>
        <v>-66.666666666666671</v>
      </c>
      <c r="R15" s="24">
        <f>Tabelle1!AD147</f>
        <v>-8.3333333333333339</v>
      </c>
      <c r="S15" s="22">
        <f t="shared" si="1"/>
        <v>-66.666666666666671</v>
      </c>
    </row>
    <row r="16" spans="1:19" x14ac:dyDescent="0.25">
      <c r="A16" t="s">
        <v>18</v>
      </c>
      <c r="B16" s="13" t="s">
        <v>17</v>
      </c>
      <c r="C16" s="13">
        <v>2</v>
      </c>
      <c r="D16" s="23">
        <f>Tabelle1!AD155</f>
        <v>0</v>
      </c>
      <c r="E16" s="21">
        <f t="shared" si="2"/>
        <v>0</v>
      </c>
      <c r="F16" s="23">
        <f>Tabelle1!AD156</f>
        <v>0</v>
      </c>
      <c r="G16" s="13">
        <f t="shared" si="3"/>
        <v>0</v>
      </c>
      <c r="H16" s="23">
        <f>Tabelle1!AD157</f>
        <v>-0.51440329218105896</v>
      </c>
      <c r="I16" s="21">
        <f t="shared" si="4"/>
        <v>-1.0288065843621179</v>
      </c>
      <c r="J16" s="23">
        <f>Tabelle1!AD158</f>
        <v>3.6008230452675041</v>
      </c>
      <c r="K16" s="21">
        <f t="shared" si="5"/>
        <v>7.2016460905350081</v>
      </c>
      <c r="L16" s="23">
        <f>Tabelle1!AD159</f>
        <v>3.6008230452675041</v>
      </c>
      <c r="M16" s="21">
        <f t="shared" si="6"/>
        <v>7.2016460905350081</v>
      </c>
      <c r="N16" s="23">
        <f>Tabelle1!AD160</f>
        <v>7.7160493827160668</v>
      </c>
      <c r="O16" s="37">
        <f t="shared" si="7"/>
        <v>15.432098765432134</v>
      </c>
      <c r="P16" s="23">
        <f>Tabelle1!AD162</f>
        <v>-2.5720164609052949</v>
      </c>
      <c r="Q16" s="21">
        <f t="shared" si="0"/>
        <v>-5.1440329218105898</v>
      </c>
      <c r="R16" s="24">
        <f>Tabelle1!AD164</f>
        <v>-2.5720164609052949</v>
      </c>
      <c r="S16" s="22">
        <f t="shared" si="1"/>
        <v>-5.1440329218105898</v>
      </c>
    </row>
    <row r="17" spans="1:19" x14ac:dyDescent="0.25">
      <c r="A17" t="s">
        <v>20</v>
      </c>
      <c r="B17" s="13" t="s">
        <v>19</v>
      </c>
      <c r="C17" s="13">
        <v>3</v>
      </c>
      <c r="D17" s="23">
        <f>Tabelle1!AD172</f>
        <v>0</v>
      </c>
      <c r="E17" s="21">
        <f t="shared" si="2"/>
        <v>0</v>
      </c>
      <c r="F17" s="23">
        <f>Tabelle1!AD173</f>
        <v>-2.830024381748498</v>
      </c>
      <c r="G17" s="13">
        <f t="shared" si="3"/>
        <v>-8.4900731452454945</v>
      </c>
      <c r="H17" s="23">
        <f>Tabelle1!AD174</f>
        <v>-2.830024381748498</v>
      </c>
      <c r="I17" s="21">
        <f t="shared" si="4"/>
        <v>-8.4900731452454945</v>
      </c>
      <c r="J17" s="23">
        <f>Tabelle1!AD175</f>
        <v>-0.65308254963422108</v>
      </c>
      <c r="K17" s="21">
        <f t="shared" si="5"/>
        <v>-1.9592476489026631</v>
      </c>
      <c r="L17" s="23">
        <f>Tabelle1!AD176</f>
        <v>1.9592476489028181</v>
      </c>
      <c r="M17" s="21">
        <f t="shared" si="6"/>
        <v>5.8777429467084543</v>
      </c>
      <c r="N17" s="23">
        <f>Tabelle1!AD177</f>
        <v>13.714733542319804</v>
      </c>
      <c r="O17" s="37">
        <f t="shared" si="7"/>
        <v>41.14420062695941</v>
      </c>
      <c r="P17" s="23">
        <f>Tabelle1!AD179</f>
        <v>-4.1361894810170172</v>
      </c>
      <c r="Q17" s="21">
        <f t="shared" si="0"/>
        <v>-12.408568443051053</v>
      </c>
      <c r="R17" s="24">
        <f>Tabelle1!AD181</f>
        <v>-4.1361894810170172</v>
      </c>
      <c r="S17" s="22">
        <f t="shared" si="1"/>
        <v>-12.408568443051053</v>
      </c>
    </row>
    <row r="18" spans="1:19" x14ac:dyDescent="0.25">
      <c r="A18" t="s">
        <v>22</v>
      </c>
      <c r="B18" s="13" t="s">
        <v>21</v>
      </c>
      <c r="C18" s="13">
        <v>5</v>
      </c>
      <c r="D18" s="23">
        <f>Tabelle1!AD189</f>
        <v>0</v>
      </c>
      <c r="E18" s="21">
        <f t="shared" si="2"/>
        <v>0</v>
      </c>
      <c r="F18" s="23">
        <f>Tabelle1!AD190</f>
        <v>-16.666666666666668</v>
      </c>
      <c r="G18" s="13">
        <f t="shared" si="3"/>
        <v>-83.333333333333343</v>
      </c>
      <c r="H18" s="38">
        <f>Tabelle1!AD191</f>
        <v>-8.3333333333333339</v>
      </c>
      <c r="I18" s="21">
        <f t="shared" si="4"/>
        <v>-41.666666666666671</v>
      </c>
      <c r="J18" s="23">
        <f>Tabelle1!AD192</f>
        <v>-45.833333333333336</v>
      </c>
      <c r="K18" s="21">
        <f t="shared" si="5"/>
        <v>-229.16666666666669</v>
      </c>
      <c r="L18" s="23">
        <f>Tabelle1!AD193</f>
        <v>-25</v>
      </c>
      <c r="M18" s="21">
        <f t="shared" si="6"/>
        <v>-125</v>
      </c>
      <c r="N18" s="23">
        <f>Tabelle1!AD194</f>
        <v>0</v>
      </c>
      <c r="O18" s="21">
        <f t="shared" si="7"/>
        <v>0</v>
      </c>
      <c r="P18" s="23">
        <f>Tabelle1!AD196</f>
        <v>-25</v>
      </c>
      <c r="Q18" s="21">
        <f t="shared" si="0"/>
        <v>-125</v>
      </c>
      <c r="R18" s="24">
        <f>Tabelle1!AD198</f>
        <v>-25</v>
      </c>
      <c r="S18" s="22">
        <f t="shared" si="1"/>
        <v>-125</v>
      </c>
    </row>
    <row r="19" spans="1:19" x14ac:dyDescent="0.25">
      <c r="A19" t="s">
        <v>24</v>
      </c>
      <c r="B19" s="13" t="s">
        <v>23</v>
      </c>
      <c r="C19" s="13">
        <v>5</v>
      </c>
      <c r="D19" s="23">
        <f>Tabelle1!AD206</f>
        <v>0</v>
      </c>
      <c r="E19" s="21">
        <f t="shared" si="2"/>
        <v>0</v>
      </c>
      <c r="F19" s="38">
        <f>Tabelle1!AD207</f>
        <v>-8.3333333333333339</v>
      </c>
      <c r="G19" s="13">
        <f t="shared" si="3"/>
        <v>-41.666666666666671</v>
      </c>
      <c r="H19" s="23">
        <f>Tabelle1!AD208</f>
        <v>0</v>
      </c>
      <c r="I19" s="21">
        <f t="shared" si="4"/>
        <v>0</v>
      </c>
      <c r="J19" s="23">
        <f>Tabelle1!AD209</f>
        <v>-41.666666666666671</v>
      </c>
      <c r="K19" s="21">
        <f t="shared" si="5"/>
        <v>-208.33333333333337</v>
      </c>
      <c r="L19" s="23">
        <f>Tabelle1!AD210</f>
        <v>-25</v>
      </c>
      <c r="M19" s="21">
        <f t="shared" si="6"/>
        <v>-125</v>
      </c>
      <c r="N19" s="23">
        <f>Tabelle1!AD211</f>
        <v>0</v>
      </c>
      <c r="O19" s="21">
        <f t="shared" si="7"/>
        <v>0</v>
      </c>
      <c r="P19" s="23">
        <f>Tabelle1!AD213</f>
        <v>-16.666666666666668</v>
      </c>
      <c r="Q19" s="21">
        <f t="shared" si="0"/>
        <v>-83.333333333333343</v>
      </c>
      <c r="R19" s="24">
        <f>Tabelle1!AD215</f>
        <v>-16.666666666666668</v>
      </c>
      <c r="S19" s="22">
        <f t="shared" si="1"/>
        <v>-83.333333333333343</v>
      </c>
    </row>
    <row r="20" spans="1:19" x14ac:dyDescent="0.25">
      <c r="A20" t="s">
        <v>25</v>
      </c>
      <c r="B20" s="13" t="s">
        <v>23</v>
      </c>
      <c r="C20" s="13">
        <v>5</v>
      </c>
      <c r="D20" s="23">
        <f>Tabelle1!AD223</f>
        <v>0</v>
      </c>
      <c r="E20" s="21">
        <f t="shared" si="2"/>
        <v>0</v>
      </c>
      <c r="F20" s="23">
        <f>Tabelle1!AD224</f>
        <v>-29.166666666666668</v>
      </c>
      <c r="G20" s="13">
        <f t="shared" si="3"/>
        <v>-145.83333333333334</v>
      </c>
      <c r="H20" s="38">
        <f>Tabelle1!AD225</f>
        <v>-20.833333333333336</v>
      </c>
      <c r="I20" s="21">
        <f t="shared" si="4"/>
        <v>-104.16666666666669</v>
      </c>
      <c r="J20" s="23">
        <f>Tabelle1!AD226</f>
        <v>-45.833333333333336</v>
      </c>
      <c r="K20" s="21">
        <f t="shared" si="5"/>
        <v>-229.16666666666669</v>
      </c>
      <c r="L20" s="23">
        <f>Tabelle1!AD227</f>
        <v>-20.833333333333336</v>
      </c>
      <c r="M20" s="21">
        <f t="shared" si="6"/>
        <v>-104.16666666666669</v>
      </c>
      <c r="N20" s="23">
        <f>Tabelle1!AD228</f>
        <v>0</v>
      </c>
      <c r="O20" s="21">
        <f t="shared" si="7"/>
        <v>0</v>
      </c>
      <c r="P20" s="23">
        <f>Tabelle1!AD230</f>
        <v>-45.833333333333336</v>
      </c>
      <c r="Q20" s="21">
        <f t="shared" si="0"/>
        <v>-229.16666666666669</v>
      </c>
      <c r="R20" s="24">
        <f>Tabelle1!AD232</f>
        <v>-33.333333333333336</v>
      </c>
      <c r="S20" s="22">
        <f t="shared" si="1"/>
        <v>-166.66666666666669</v>
      </c>
    </row>
    <row r="21" spans="1:19" x14ac:dyDescent="0.25">
      <c r="A21" t="s">
        <v>27</v>
      </c>
      <c r="B21" s="13" t="s">
        <v>26</v>
      </c>
      <c r="C21" s="13">
        <v>5</v>
      </c>
      <c r="D21" s="23">
        <f>Tabelle1!AD240</f>
        <v>0</v>
      </c>
      <c r="E21" s="21">
        <f t="shared" si="2"/>
        <v>0</v>
      </c>
      <c r="F21" s="23">
        <f>Tabelle1!AD241</f>
        <v>-18.192605135412517</v>
      </c>
      <c r="G21" s="13">
        <f t="shared" si="3"/>
        <v>-90.963025677062589</v>
      </c>
      <c r="H21" s="38">
        <f>Tabelle1!AD242</f>
        <v>-12.699480330418448</v>
      </c>
      <c r="I21" s="21">
        <f t="shared" si="4"/>
        <v>-63.497401652092236</v>
      </c>
      <c r="J21" s="23">
        <f>Tabelle1!AD243</f>
        <v>-21.351151898284108</v>
      </c>
      <c r="K21" s="21">
        <f t="shared" si="5"/>
        <v>-106.75575949142055</v>
      </c>
      <c r="L21" s="23">
        <f>Tabelle1!AD244</f>
        <v>-29.30444755344211</v>
      </c>
      <c r="M21" s="21">
        <f t="shared" si="6"/>
        <v>-146.52223776721056</v>
      </c>
      <c r="N21" s="23">
        <f>Tabelle1!AD245</f>
        <v>0</v>
      </c>
      <c r="O21" s="21">
        <f t="shared" si="7"/>
        <v>0</v>
      </c>
      <c r="P21" s="23">
        <f>Tabelle1!AD247</f>
        <v>-17.945289675442215</v>
      </c>
      <c r="Q21" s="21">
        <f t="shared" si="0"/>
        <v>-89.726448377211071</v>
      </c>
      <c r="R21" s="24">
        <f>Tabelle1!AD249</f>
        <v>-30.429664232246918</v>
      </c>
      <c r="S21" s="22">
        <f t="shared" si="1"/>
        <v>-152.14832116123458</v>
      </c>
    </row>
    <row r="22" spans="1:19" x14ac:dyDescent="0.25">
      <c r="A22" t="s">
        <v>28</v>
      </c>
      <c r="B22" s="13" t="s">
        <v>23</v>
      </c>
      <c r="C22" s="13">
        <v>5</v>
      </c>
      <c r="D22" s="23">
        <f>Tabelle1!AD257</f>
        <v>0</v>
      </c>
      <c r="E22" s="21">
        <f t="shared" si="2"/>
        <v>0</v>
      </c>
      <c r="F22" s="23">
        <f>Tabelle1!AD258</f>
        <v>-29.166666666666668</v>
      </c>
      <c r="G22" s="13">
        <f t="shared" si="3"/>
        <v>-145.83333333333334</v>
      </c>
      <c r="H22" s="23">
        <f>Tabelle1!AD259</f>
        <v>-33.333333333333336</v>
      </c>
      <c r="I22" s="21">
        <f t="shared" si="4"/>
        <v>-166.66666666666669</v>
      </c>
      <c r="J22" s="23">
        <f>Tabelle1!AD260</f>
        <v>-33.333333333333336</v>
      </c>
      <c r="K22" s="21">
        <f t="shared" si="5"/>
        <v>-166.66666666666669</v>
      </c>
      <c r="L22" s="23">
        <f>Tabelle1!AD261</f>
        <v>-45.833333333333336</v>
      </c>
      <c r="M22" s="21">
        <f t="shared" si="6"/>
        <v>-229.16666666666669</v>
      </c>
      <c r="N22" s="23">
        <f>Tabelle1!AD262</f>
        <v>0</v>
      </c>
      <c r="O22" s="21">
        <f t="shared" si="7"/>
        <v>0</v>
      </c>
      <c r="P22" s="38">
        <f>Tabelle1!AD264</f>
        <v>-8.3333333333333339</v>
      </c>
      <c r="Q22" s="21">
        <f t="shared" si="0"/>
        <v>-41.666666666666671</v>
      </c>
      <c r="R22" s="24">
        <f>Tabelle1!AD267</f>
        <v>-8.3333333333333339</v>
      </c>
      <c r="S22" s="22">
        <f t="shared" si="1"/>
        <v>-41.666666666666671</v>
      </c>
    </row>
    <row r="23" spans="1:19" x14ac:dyDescent="0.25">
      <c r="A23" t="s">
        <v>30</v>
      </c>
      <c r="B23" s="13" t="s">
        <v>29</v>
      </c>
      <c r="C23" s="13">
        <v>10</v>
      </c>
      <c r="D23" s="23">
        <f>Tabelle1!AD274</f>
        <v>0</v>
      </c>
      <c r="E23" s="21">
        <f t="shared" si="2"/>
        <v>0</v>
      </c>
      <c r="F23" s="23">
        <f>Tabelle1!AD275</f>
        <v>19.240911241670279</v>
      </c>
      <c r="G23" s="13">
        <f t="shared" si="3"/>
        <v>192.40911241670278</v>
      </c>
      <c r="H23" s="23">
        <f>Tabelle1!AD276</f>
        <v>20.405346792318912</v>
      </c>
      <c r="I23" s="21">
        <f t="shared" si="4"/>
        <v>204.05346792318912</v>
      </c>
      <c r="J23" s="23">
        <f>Tabelle1!AD277</f>
        <v>14.922025945349157</v>
      </c>
      <c r="K23" s="21">
        <f t="shared" si="5"/>
        <v>149.22025945349156</v>
      </c>
      <c r="L23" s="23">
        <f>Tabelle1!AD278</f>
        <v>4.1032490832380422</v>
      </c>
      <c r="M23" s="21">
        <f t="shared" si="6"/>
        <v>41.032490832380418</v>
      </c>
      <c r="N23" s="23">
        <f>Tabelle1!AD279</f>
        <v>0.22795828240211347</v>
      </c>
      <c r="O23" s="21">
        <f t="shared" si="7"/>
        <v>2.2795828240211344</v>
      </c>
      <c r="P23" s="23">
        <f>Tabelle1!AD281</f>
        <v>21.218603367375103</v>
      </c>
      <c r="Q23" s="37">
        <f t="shared" si="0"/>
        <v>212.18603367375101</v>
      </c>
      <c r="R23" s="24">
        <f>Tabelle1!AD283</f>
        <v>39.701707345924845</v>
      </c>
      <c r="S23" s="39">
        <f t="shared" si="1"/>
        <v>397.01707345924842</v>
      </c>
    </row>
    <row r="24" spans="1:19" x14ac:dyDescent="0.25">
      <c r="A24" t="s">
        <v>0</v>
      </c>
      <c r="B24" s="13" t="s">
        <v>1</v>
      </c>
      <c r="C24" s="13">
        <v>10</v>
      </c>
      <c r="D24" s="23">
        <f>Tabelle1!AD291</f>
        <v>0</v>
      </c>
      <c r="E24" s="21">
        <f t="shared" si="2"/>
        <v>0</v>
      </c>
      <c r="F24" s="23">
        <f>Tabelle1!AD292</f>
        <v>25.830126951715304</v>
      </c>
      <c r="G24" s="13">
        <f t="shared" si="3"/>
        <v>258.30126951715306</v>
      </c>
      <c r="H24" s="23">
        <f>Tabelle1!AD293</f>
        <v>25.830126951715304</v>
      </c>
      <c r="I24" s="21">
        <f t="shared" si="4"/>
        <v>258.30126951715306</v>
      </c>
      <c r="J24" s="23">
        <f>Tabelle1!AD294</f>
        <v>46.139579959633707</v>
      </c>
      <c r="K24" s="37">
        <f t="shared" si="5"/>
        <v>461.39579959633704</v>
      </c>
      <c r="L24" s="23">
        <f>Tabelle1!AD295</f>
        <v>20.930334032350771</v>
      </c>
      <c r="M24" s="21">
        <f t="shared" si="6"/>
        <v>209.30334032350771</v>
      </c>
      <c r="N24" s="23">
        <f>Tabelle1!AD296</f>
        <v>5.0310227263779783</v>
      </c>
      <c r="O24" s="21">
        <f t="shared" si="7"/>
        <v>50.31022726377978</v>
      </c>
      <c r="P24" s="23">
        <f>Tabelle1!AD298</f>
        <v>26.264005501153509</v>
      </c>
      <c r="Q24" s="21">
        <f t="shared" si="0"/>
        <v>262.64005501153508</v>
      </c>
      <c r="R24" s="24">
        <f>Tabelle1!AD300</f>
        <v>50.049408022340558</v>
      </c>
      <c r="S24" s="39">
        <f t="shared" si="1"/>
        <v>500.4940802234056</v>
      </c>
    </row>
    <row r="25" spans="1:19" x14ac:dyDescent="0.25">
      <c r="A25" t="s">
        <v>31</v>
      </c>
      <c r="B25" s="13" t="s">
        <v>29</v>
      </c>
      <c r="C25" s="13">
        <v>10</v>
      </c>
      <c r="D25" s="23">
        <f>Tabelle1!AD308</f>
        <v>0</v>
      </c>
      <c r="E25" s="21">
        <f t="shared" si="2"/>
        <v>0</v>
      </c>
      <c r="F25" s="23">
        <f>Tabelle1!AD309</f>
        <v>12.5</v>
      </c>
      <c r="G25" s="13">
        <f t="shared" si="3"/>
        <v>125</v>
      </c>
      <c r="H25" s="23">
        <f>Tabelle1!AD310</f>
        <v>16.666666666666668</v>
      </c>
      <c r="I25" s="21">
        <f t="shared" si="4"/>
        <v>166.66666666666669</v>
      </c>
      <c r="J25" s="23">
        <f>Tabelle1!AD311</f>
        <v>8.3333333333333339</v>
      </c>
      <c r="K25" s="21">
        <f t="shared" si="5"/>
        <v>83.333333333333343</v>
      </c>
      <c r="L25" s="23">
        <f>Tabelle1!AD312</f>
        <v>12.5</v>
      </c>
      <c r="M25" s="21">
        <f t="shared" si="6"/>
        <v>125</v>
      </c>
      <c r="N25" s="23">
        <f>Tabelle1!AD313</f>
        <v>0</v>
      </c>
      <c r="O25" s="21">
        <f t="shared" si="7"/>
        <v>0</v>
      </c>
      <c r="P25" s="23">
        <f>Tabelle1!AD315</f>
        <v>16.666666666666668</v>
      </c>
      <c r="Q25" s="37">
        <f t="shared" si="0"/>
        <v>166.66666666666669</v>
      </c>
      <c r="R25" s="24">
        <f>Tabelle1!AD317</f>
        <v>20.833333333333336</v>
      </c>
      <c r="S25" s="39">
        <f t="shared" si="1"/>
        <v>208.33333333333337</v>
      </c>
    </row>
    <row r="26" spans="1:19" x14ac:dyDescent="0.25">
      <c r="A26" t="s">
        <v>33</v>
      </c>
      <c r="B26" s="13" t="s">
        <v>32</v>
      </c>
      <c r="C26" s="13">
        <v>6</v>
      </c>
      <c r="D26" s="23">
        <f>Tabelle1!AD325</f>
        <v>0</v>
      </c>
      <c r="E26" s="21">
        <f t="shared" si="2"/>
        <v>0</v>
      </c>
      <c r="F26" s="23">
        <f>Tabelle1!AD326</f>
        <v>8.3333333333333339</v>
      </c>
      <c r="G26" s="13">
        <f t="shared" si="3"/>
        <v>50</v>
      </c>
      <c r="H26" s="23">
        <f>Tabelle1!AD327</f>
        <v>8.3333333333333339</v>
      </c>
      <c r="I26" s="21">
        <f t="shared" si="4"/>
        <v>50</v>
      </c>
      <c r="J26" s="23">
        <f>Tabelle1!AD328</f>
        <v>33.333333333333336</v>
      </c>
      <c r="K26" s="21">
        <f t="shared" si="5"/>
        <v>200</v>
      </c>
      <c r="L26" s="23">
        <f>Tabelle1!AD329</f>
        <v>29.166666666666668</v>
      </c>
      <c r="M26" s="21">
        <f t="shared" si="6"/>
        <v>175</v>
      </c>
      <c r="N26" s="23">
        <f>Tabelle1!AD330</f>
        <v>20.833333333333336</v>
      </c>
      <c r="O26" s="21">
        <f t="shared" si="7"/>
        <v>125.00000000000001</v>
      </c>
      <c r="P26" s="23">
        <f>Tabelle1!AD332</f>
        <v>33.333333333333336</v>
      </c>
      <c r="Q26" s="37">
        <f t="shared" si="0"/>
        <v>200</v>
      </c>
      <c r="R26" s="24">
        <f>Tabelle1!AD334</f>
        <v>33.333333333333336</v>
      </c>
      <c r="S26" s="39">
        <f t="shared" si="1"/>
        <v>200</v>
      </c>
    </row>
    <row r="27" spans="1:19" x14ac:dyDescent="0.25">
      <c r="A27" t="s">
        <v>34</v>
      </c>
      <c r="B27" s="13" t="s">
        <v>32</v>
      </c>
      <c r="C27" s="13">
        <v>6</v>
      </c>
      <c r="D27" s="23">
        <f>Tabelle1!AD342</f>
        <v>0</v>
      </c>
      <c r="E27" s="21">
        <f t="shared" si="2"/>
        <v>0</v>
      </c>
      <c r="F27" s="23">
        <f>Tabelle1!AD343</f>
        <v>16.666666666666668</v>
      </c>
      <c r="G27" s="13">
        <f t="shared" si="3"/>
        <v>100</v>
      </c>
      <c r="H27" s="23">
        <f>Tabelle1!AD344</f>
        <v>16.666666666666668</v>
      </c>
      <c r="I27" s="21">
        <f t="shared" si="4"/>
        <v>100</v>
      </c>
      <c r="J27" s="23">
        <f>Tabelle1!AD345</f>
        <v>25</v>
      </c>
      <c r="K27" s="21">
        <f t="shared" si="5"/>
        <v>150</v>
      </c>
      <c r="L27" s="23">
        <f>Tabelle1!AD346</f>
        <v>20.833333333333336</v>
      </c>
      <c r="M27" s="21">
        <f t="shared" si="6"/>
        <v>125.00000000000001</v>
      </c>
      <c r="N27" s="23">
        <f>Tabelle1!AD347</f>
        <v>12.5</v>
      </c>
      <c r="O27" s="21">
        <f t="shared" si="7"/>
        <v>75</v>
      </c>
      <c r="P27" s="23">
        <f>Tabelle1!AD349</f>
        <v>25</v>
      </c>
      <c r="Q27" s="37">
        <f t="shared" si="0"/>
        <v>150</v>
      </c>
      <c r="R27" s="24">
        <f>Tabelle1!AD351</f>
        <v>25</v>
      </c>
      <c r="S27" s="39">
        <f t="shared" si="1"/>
        <v>150</v>
      </c>
    </row>
    <row r="28" spans="1:19" x14ac:dyDescent="0.25">
      <c r="A28" s="4" t="s">
        <v>71</v>
      </c>
      <c r="B28" s="19"/>
      <c r="C28" s="19">
        <f>SUM(C8:C27)</f>
        <v>100</v>
      </c>
      <c r="D28" s="19"/>
      <c r="E28" s="24">
        <f>SUM(E8:E27)</f>
        <v>0</v>
      </c>
      <c r="F28" s="24"/>
      <c r="G28" s="24">
        <f>SUM(G8:G27)</f>
        <v>423.81660738768687</v>
      </c>
      <c r="H28" s="19"/>
      <c r="I28" s="24">
        <f>SUM(I8:I27)</f>
        <v>407.73111366811474</v>
      </c>
      <c r="J28" s="19"/>
      <c r="K28" s="24">
        <f>SUM(K8:K27)</f>
        <v>160.24260705968365</v>
      </c>
      <c r="L28" s="19"/>
      <c r="M28" s="24">
        <f>SUM(M8:M27)</f>
        <v>-116.14124082528632</v>
      </c>
      <c r="N28" s="19"/>
      <c r="O28" s="24">
        <f>SUM(O8:O27)</f>
        <v>203.77035346760005</v>
      </c>
      <c r="P28" s="19"/>
      <c r="Q28" s="24">
        <f>SUM(Q8:Q27)</f>
        <v>693.16661227986936</v>
      </c>
      <c r="R28" s="19"/>
      <c r="S28" s="24">
        <f>SUM(S8:S27)</f>
        <v>1157.5964711598804</v>
      </c>
    </row>
    <row r="29" spans="1:19" x14ac:dyDescent="0.25">
      <c r="A29" s="4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</row>
    <row r="30" spans="1:19" s="26" customFormat="1" x14ac:dyDescent="0.25">
      <c r="A30" s="30" t="s">
        <v>73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>
        <v>1</v>
      </c>
    </row>
    <row r="31" spans="1:19" x14ac:dyDescent="0.25">
      <c r="A31" s="28" t="s">
        <v>74</v>
      </c>
    </row>
    <row r="32" spans="1:19" x14ac:dyDescent="0.25">
      <c r="A32" s="28" t="s">
        <v>75</v>
      </c>
    </row>
  </sheetData>
  <mergeCells count="1">
    <mergeCell ref="F1:R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5"/>
  <sheetViews>
    <sheetView topLeftCell="O31" workbookViewId="0">
      <selection activeCell="W355" sqref="W355:AD355"/>
    </sheetView>
  </sheetViews>
  <sheetFormatPr baseColWidth="10" defaultRowHeight="15" x14ac:dyDescent="0.25"/>
  <cols>
    <col min="1" max="1" width="73.140625" customWidth="1"/>
    <col min="2" max="2" width="26.7109375" customWidth="1"/>
    <col min="3" max="4" width="7.7109375" customWidth="1"/>
    <col min="5" max="5" width="9.5703125" customWidth="1"/>
    <col min="6" max="8" width="7.140625" customWidth="1"/>
    <col min="9" max="10" width="5.5703125" customWidth="1"/>
    <col min="11" max="11" width="5.140625" customWidth="1"/>
    <col min="12" max="12" width="17.85546875" customWidth="1"/>
    <col min="13" max="14" width="5.140625" customWidth="1"/>
    <col min="15" max="17" width="5" customWidth="1"/>
    <col min="18" max="18" width="4.85546875" customWidth="1"/>
    <col min="19" max="19" width="5.5703125" customWidth="1"/>
    <col min="20" max="20" width="5.140625" customWidth="1"/>
    <col min="21" max="22" width="4.85546875" customWidth="1"/>
    <col min="23" max="23" width="31.28515625" customWidth="1"/>
    <col min="24" max="24" width="14" customWidth="1"/>
    <col min="25" max="25" width="12.28515625" customWidth="1"/>
    <col min="26" max="26" width="13.42578125" customWidth="1"/>
  </cols>
  <sheetData>
    <row r="1" spans="1:40" x14ac:dyDescent="0.25"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40" x14ac:dyDescent="0.25">
      <c r="I2" s="33"/>
      <c r="J2" s="33"/>
      <c r="K2" s="33"/>
      <c r="L2" s="33"/>
      <c r="M2" s="33"/>
      <c r="N2" s="33"/>
      <c r="O2" s="33"/>
      <c r="P2" s="33"/>
      <c r="Q2" s="33"/>
      <c r="R2" s="33"/>
      <c r="AC2" s="40"/>
      <c r="AD2" s="40"/>
      <c r="AE2" s="40"/>
      <c r="AF2" s="40"/>
      <c r="AG2" s="40"/>
      <c r="AH2" s="40"/>
      <c r="AI2" s="40"/>
      <c r="AJ2" s="40"/>
      <c r="AK2" s="40"/>
      <c r="AL2" s="40"/>
      <c r="AN2" s="2"/>
    </row>
    <row r="3" spans="1:40" ht="88.5" customHeight="1" x14ac:dyDescent="0.25">
      <c r="D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40" x14ac:dyDescent="0.25">
      <c r="I4" s="6"/>
      <c r="J4" s="6"/>
      <c r="K4" s="6"/>
      <c r="L4" s="6"/>
      <c r="M4" s="6"/>
      <c r="N4" s="6"/>
      <c r="O4" s="6"/>
      <c r="P4" s="6"/>
      <c r="Q4" s="6"/>
      <c r="R4" s="6"/>
    </row>
    <row r="6" spans="1:40" x14ac:dyDescent="0.25">
      <c r="I6" s="3"/>
      <c r="J6" s="3"/>
    </row>
    <row r="8" spans="1:40" x14ac:dyDescent="0.25">
      <c r="A8" t="s">
        <v>93</v>
      </c>
      <c r="B8" t="s">
        <v>2</v>
      </c>
      <c r="C8">
        <v>3</v>
      </c>
    </row>
    <row r="9" spans="1:40" x14ac:dyDescent="0.25">
      <c r="A9" t="s">
        <v>5</v>
      </c>
      <c r="B9" t="s">
        <v>4</v>
      </c>
      <c r="C9">
        <v>2</v>
      </c>
    </row>
    <row r="10" spans="1:40" x14ac:dyDescent="0.25">
      <c r="A10" t="s">
        <v>7</v>
      </c>
      <c r="B10" t="s">
        <v>6</v>
      </c>
      <c r="C10">
        <v>5</v>
      </c>
    </row>
    <row r="11" spans="1:40" x14ac:dyDescent="0.25">
      <c r="A11" t="s">
        <v>9</v>
      </c>
      <c r="B11" t="s">
        <v>8</v>
      </c>
      <c r="C11">
        <v>5</v>
      </c>
    </row>
    <row r="12" spans="1:40" x14ac:dyDescent="0.25">
      <c r="A12" t="s">
        <v>11</v>
      </c>
      <c r="B12" t="s">
        <v>10</v>
      </c>
      <c r="C12">
        <v>5</v>
      </c>
    </row>
    <row r="13" spans="1:40" x14ac:dyDescent="0.25">
      <c r="A13" t="s">
        <v>13</v>
      </c>
      <c r="B13" t="s">
        <v>12</v>
      </c>
      <c r="C13">
        <v>0</v>
      </c>
    </row>
    <row r="14" spans="1:40" x14ac:dyDescent="0.25">
      <c r="A14" t="s">
        <v>14</v>
      </c>
      <c r="B14" t="s">
        <v>12</v>
      </c>
      <c r="C14">
        <v>0</v>
      </c>
    </row>
    <row r="15" spans="1:40" x14ac:dyDescent="0.25">
      <c r="A15" t="s">
        <v>16</v>
      </c>
      <c r="B15" t="s">
        <v>15</v>
      </c>
      <c r="C15">
        <v>8</v>
      </c>
    </row>
    <row r="16" spans="1:40" x14ac:dyDescent="0.25">
      <c r="A16" t="s">
        <v>18</v>
      </c>
      <c r="B16" t="s">
        <v>17</v>
      </c>
      <c r="C16">
        <v>2</v>
      </c>
    </row>
    <row r="17" spans="1:31" x14ac:dyDescent="0.25">
      <c r="A17" t="s">
        <v>20</v>
      </c>
      <c r="B17" t="s">
        <v>19</v>
      </c>
      <c r="C17">
        <v>3</v>
      </c>
    </row>
    <row r="18" spans="1:31" x14ac:dyDescent="0.25">
      <c r="A18" t="s">
        <v>22</v>
      </c>
      <c r="B18" t="s">
        <v>21</v>
      </c>
      <c r="C18">
        <v>5</v>
      </c>
    </row>
    <row r="19" spans="1:31" x14ac:dyDescent="0.25">
      <c r="A19" t="s">
        <v>24</v>
      </c>
      <c r="B19" t="s">
        <v>23</v>
      </c>
      <c r="C19">
        <v>5</v>
      </c>
    </row>
    <row r="20" spans="1:31" x14ac:dyDescent="0.25">
      <c r="A20" t="s">
        <v>25</v>
      </c>
      <c r="B20" t="s">
        <v>23</v>
      </c>
      <c r="C20">
        <v>5</v>
      </c>
    </row>
    <row r="21" spans="1:31" x14ac:dyDescent="0.25">
      <c r="A21" t="s">
        <v>27</v>
      </c>
      <c r="B21" t="s">
        <v>26</v>
      </c>
      <c r="C21">
        <v>5</v>
      </c>
    </row>
    <row r="22" spans="1:31" x14ac:dyDescent="0.25">
      <c r="A22" t="s">
        <v>28</v>
      </c>
      <c r="B22" t="s">
        <v>23</v>
      </c>
      <c r="C22">
        <v>5</v>
      </c>
    </row>
    <row r="23" spans="1:31" x14ac:dyDescent="0.25">
      <c r="A23" t="s">
        <v>30</v>
      </c>
      <c r="B23" t="s">
        <v>29</v>
      </c>
      <c r="C23">
        <v>10</v>
      </c>
    </row>
    <row r="24" spans="1:31" x14ac:dyDescent="0.25">
      <c r="A24" t="s">
        <v>0</v>
      </c>
      <c r="B24" t="s">
        <v>1</v>
      </c>
      <c r="C24">
        <v>10</v>
      </c>
    </row>
    <row r="25" spans="1:31" x14ac:dyDescent="0.25">
      <c r="A25" t="s">
        <v>31</v>
      </c>
      <c r="B25" t="s">
        <v>29</v>
      </c>
      <c r="C25">
        <v>10</v>
      </c>
    </row>
    <row r="26" spans="1:31" x14ac:dyDescent="0.25">
      <c r="A26" t="s">
        <v>33</v>
      </c>
      <c r="B26" t="s">
        <v>32</v>
      </c>
      <c r="C26">
        <v>6</v>
      </c>
    </row>
    <row r="27" spans="1:31" x14ac:dyDescent="0.25">
      <c r="A27" t="s">
        <v>34</v>
      </c>
      <c r="B27" t="s">
        <v>32</v>
      </c>
      <c r="C27">
        <v>6</v>
      </c>
    </row>
    <row r="28" spans="1:31" ht="15.75" thickBot="1" x14ac:dyDescent="0.3">
      <c r="C28">
        <f>SUM(C8:C27)</f>
        <v>100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</row>
    <row r="30" spans="1:31" x14ac:dyDescent="0.25">
      <c r="J30" t="s">
        <v>3</v>
      </c>
      <c r="AD30" s="9">
        <v>0.08</v>
      </c>
      <c r="AE30" t="s">
        <v>60</v>
      </c>
    </row>
    <row r="31" spans="1:31" x14ac:dyDescent="0.25">
      <c r="W31" t="s">
        <v>42</v>
      </c>
      <c r="X31" t="s">
        <v>44</v>
      </c>
      <c r="Y31" t="s">
        <v>40</v>
      </c>
      <c r="AB31" t="s">
        <v>46</v>
      </c>
      <c r="AC31" t="s">
        <v>58</v>
      </c>
      <c r="AD31">
        <v>0.08</v>
      </c>
      <c r="AE31">
        <v>50</v>
      </c>
    </row>
    <row r="32" spans="1:31" x14ac:dyDescent="0.25">
      <c r="X32" t="s">
        <v>45</v>
      </c>
      <c r="Y32" t="s">
        <v>36</v>
      </c>
      <c r="Z32" t="s">
        <v>37</v>
      </c>
      <c r="AA32" t="s">
        <v>36</v>
      </c>
      <c r="AB32" t="s">
        <v>37</v>
      </c>
      <c r="AD32" t="s">
        <v>59</v>
      </c>
    </row>
    <row r="33" spans="10:31" x14ac:dyDescent="0.25">
      <c r="J33" s="5"/>
      <c r="W33" t="s">
        <v>41</v>
      </c>
      <c r="X33">
        <v>61025</v>
      </c>
      <c r="Y33">
        <v>0</v>
      </c>
      <c r="AA33" s="7">
        <f>AD31*X34</f>
        <v>4899.2</v>
      </c>
      <c r="AB33">
        <f>-AA33</f>
        <v>-4899.2</v>
      </c>
      <c r="AC33">
        <v>0</v>
      </c>
      <c r="AD33" s="8">
        <v>0</v>
      </c>
    </row>
    <row r="34" spans="10:31" x14ac:dyDescent="0.25">
      <c r="W34" t="s">
        <v>70</v>
      </c>
      <c r="X34">
        <v>61240</v>
      </c>
      <c r="Z34">
        <v>2</v>
      </c>
      <c r="AC34">
        <f>X34-$X$33</f>
        <v>215</v>
      </c>
      <c r="AD34" s="8">
        <f>AC34*$AE$31/$AA$33</f>
        <v>2.1942357935989549</v>
      </c>
    </row>
    <row r="35" spans="10:31" x14ac:dyDescent="0.25">
      <c r="W35" t="s">
        <v>38</v>
      </c>
      <c r="X35">
        <v>61240</v>
      </c>
      <c r="Z35">
        <v>2</v>
      </c>
      <c r="AC35">
        <f t="shared" ref="AC35:AC43" si="0">X35-$X$33</f>
        <v>215</v>
      </c>
      <c r="AD35" s="8">
        <f t="shared" ref="AD35:AD43" si="1">AC35*$AE$31/$AA$33</f>
        <v>2.1942357935989549</v>
      </c>
    </row>
    <row r="36" spans="10:31" x14ac:dyDescent="0.25">
      <c r="W36" t="s">
        <v>47</v>
      </c>
      <c r="X36">
        <v>59918</v>
      </c>
      <c r="Z36">
        <v>11</v>
      </c>
      <c r="AC36">
        <f t="shared" si="0"/>
        <v>-1107</v>
      </c>
      <c r="AD36" s="8">
        <f t="shared" si="1"/>
        <v>-11.297762900065317</v>
      </c>
    </row>
    <row r="37" spans="10:31" x14ac:dyDescent="0.25">
      <c r="W37" t="s">
        <v>48</v>
      </c>
      <c r="X37">
        <v>58000</v>
      </c>
      <c r="AC37">
        <f t="shared" si="0"/>
        <v>-3025</v>
      </c>
      <c r="AD37" s="8">
        <f t="shared" si="1"/>
        <v>-30.872387328543436</v>
      </c>
    </row>
    <row r="38" spans="10:31" x14ac:dyDescent="0.25">
      <c r="W38" t="s">
        <v>49</v>
      </c>
      <c r="X38">
        <v>60652</v>
      </c>
      <c r="Z38">
        <v>4</v>
      </c>
      <c r="AC38">
        <f t="shared" si="0"/>
        <v>-373</v>
      </c>
      <c r="AD38" s="8">
        <f t="shared" si="1"/>
        <v>-3.8067439581972566</v>
      </c>
    </row>
    <row r="39" spans="10:31" x14ac:dyDescent="0.25">
      <c r="W39" t="s">
        <v>43</v>
      </c>
      <c r="X39">
        <v>61025</v>
      </c>
      <c r="Z39">
        <v>0</v>
      </c>
      <c r="AC39">
        <f t="shared" si="0"/>
        <v>0</v>
      </c>
      <c r="AD39" s="8">
        <f t="shared" si="1"/>
        <v>0</v>
      </c>
    </row>
    <row r="40" spans="10:31" x14ac:dyDescent="0.25">
      <c r="AD40" s="8"/>
    </row>
    <row r="41" spans="10:31" x14ac:dyDescent="0.25">
      <c r="W41" t="s">
        <v>51</v>
      </c>
      <c r="X41">
        <v>58000</v>
      </c>
      <c r="AC41">
        <f t="shared" si="0"/>
        <v>-3025</v>
      </c>
      <c r="AD41" s="8">
        <f t="shared" si="1"/>
        <v>-30.872387328543436</v>
      </c>
    </row>
    <row r="42" spans="10:31" x14ac:dyDescent="0.25">
      <c r="AD42" s="8"/>
    </row>
    <row r="43" spans="10:31" x14ac:dyDescent="0.25">
      <c r="W43" t="s">
        <v>53</v>
      </c>
      <c r="X43">
        <v>58000</v>
      </c>
      <c r="AC43">
        <f t="shared" si="0"/>
        <v>-3025</v>
      </c>
      <c r="AD43" s="8">
        <f t="shared" si="1"/>
        <v>-30.872387328543436</v>
      </c>
    </row>
    <row r="44" spans="10:31" x14ac:dyDescent="0.25">
      <c r="AD44" s="8"/>
    </row>
    <row r="45" spans="10:31" x14ac:dyDescent="0.25">
      <c r="AD45" s="8"/>
    </row>
    <row r="46" spans="10:31" x14ac:dyDescent="0.25">
      <c r="AD46" s="8"/>
    </row>
    <row r="47" spans="10:31" ht="15.75" thickBot="1" x14ac:dyDescent="0.3"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1"/>
      <c r="AE47" s="10"/>
    </row>
    <row r="48" spans="10:31" x14ac:dyDescent="0.25">
      <c r="J48" t="s">
        <v>5</v>
      </c>
      <c r="AD48" s="9">
        <v>0.08</v>
      </c>
      <c r="AE48" t="s">
        <v>60</v>
      </c>
    </row>
    <row r="49" spans="10:31" x14ac:dyDescent="0.25">
      <c r="W49" t="s">
        <v>42</v>
      </c>
      <c r="X49" t="s">
        <v>44</v>
      </c>
      <c r="Y49" t="s">
        <v>40</v>
      </c>
      <c r="AB49" t="s">
        <v>46</v>
      </c>
      <c r="AC49" t="s">
        <v>58</v>
      </c>
      <c r="AD49">
        <v>0.08</v>
      </c>
      <c r="AE49">
        <v>50</v>
      </c>
    </row>
    <row r="50" spans="10:31" x14ac:dyDescent="0.25">
      <c r="X50" t="s">
        <v>45</v>
      </c>
      <c r="Y50" t="s">
        <v>36</v>
      </c>
      <c r="Z50" t="s">
        <v>37</v>
      </c>
      <c r="AA50" t="s">
        <v>36</v>
      </c>
      <c r="AB50" t="s">
        <v>37</v>
      </c>
      <c r="AD50" t="s">
        <v>59</v>
      </c>
    </row>
    <row r="51" spans="10:31" x14ac:dyDescent="0.25">
      <c r="W51" t="s">
        <v>41</v>
      </c>
      <c r="X51">
        <v>185219297</v>
      </c>
      <c r="AA51">
        <f>0.08*X51</f>
        <v>14817543.76</v>
      </c>
      <c r="AB51">
        <f>-AA51</f>
        <v>-14817543.76</v>
      </c>
      <c r="AC51">
        <v>0</v>
      </c>
      <c r="AD51" s="8">
        <v>0</v>
      </c>
    </row>
    <row r="52" spans="10:31" x14ac:dyDescent="0.25">
      <c r="W52" t="s">
        <v>35</v>
      </c>
      <c r="X52">
        <v>186106561</v>
      </c>
      <c r="AC52">
        <f>$X$52-$X$51</f>
        <v>887264</v>
      </c>
      <c r="AD52" s="8">
        <f>((X52-$X$51)*$AE$49)/$AB$51</f>
        <v>-2.9939645003619684</v>
      </c>
    </row>
    <row r="53" spans="10:31" x14ac:dyDescent="0.25">
      <c r="W53" t="s">
        <v>38</v>
      </c>
      <c r="X53">
        <v>186106561</v>
      </c>
      <c r="AC53">
        <f t="shared" ref="AC53:AC60" si="2">X53-$X$51</f>
        <v>887264</v>
      </c>
      <c r="AD53" s="8">
        <f t="shared" ref="AD53:AD60" si="3">((X53-$X$51)*$AE$49)/$AB$51</f>
        <v>-2.9939645003619684</v>
      </c>
    </row>
    <row r="54" spans="10:31" x14ac:dyDescent="0.25">
      <c r="W54" t="s">
        <v>47</v>
      </c>
      <c r="X54">
        <v>186106561</v>
      </c>
      <c r="AC54">
        <f t="shared" si="2"/>
        <v>887264</v>
      </c>
      <c r="AD54" s="8">
        <f t="shared" si="3"/>
        <v>-2.9939645003619684</v>
      </c>
    </row>
    <row r="55" spans="10:31" x14ac:dyDescent="0.25">
      <c r="W55" t="s">
        <v>49</v>
      </c>
      <c r="X55">
        <v>186106561</v>
      </c>
      <c r="AC55">
        <f t="shared" si="2"/>
        <v>887264</v>
      </c>
      <c r="AD55" s="8">
        <f t="shared" si="3"/>
        <v>-2.9939645003619684</v>
      </c>
    </row>
    <row r="56" spans="10:31" x14ac:dyDescent="0.25">
      <c r="W56" t="s">
        <v>43</v>
      </c>
      <c r="X56">
        <v>184960034</v>
      </c>
      <c r="AC56">
        <f t="shared" si="2"/>
        <v>-259263</v>
      </c>
      <c r="AD56" s="8">
        <f t="shared" si="3"/>
        <v>0.87485147403404739</v>
      </c>
    </row>
    <row r="57" spans="10:31" x14ac:dyDescent="0.25">
      <c r="AD57" s="8"/>
    </row>
    <row r="58" spans="10:31" x14ac:dyDescent="0.25">
      <c r="W58" t="s">
        <v>51</v>
      </c>
      <c r="X58">
        <v>185500000</v>
      </c>
      <c r="AC58">
        <f t="shared" si="2"/>
        <v>280703</v>
      </c>
      <c r="AD58" s="8">
        <f t="shared" si="3"/>
        <v>-0.94719814750187725</v>
      </c>
    </row>
    <row r="59" spans="10:31" x14ac:dyDescent="0.25">
      <c r="AD59" s="8"/>
    </row>
    <row r="60" spans="10:31" x14ac:dyDescent="0.25">
      <c r="W60" t="s">
        <v>53</v>
      </c>
      <c r="X60">
        <v>185500000</v>
      </c>
      <c r="AC60">
        <f t="shared" si="2"/>
        <v>280703</v>
      </c>
      <c r="AD60" s="8">
        <f t="shared" si="3"/>
        <v>-0.94719814750187725</v>
      </c>
    </row>
    <row r="61" spans="10:31" x14ac:dyDescent="0.25">
      <c r="AD61" s="8"/>
    </row>
    <row r="62" spans="10:31" x14ac:dyDescent="0.25">
      <c r="AD62" s="8"/>
    </row>
    <row r="63" spans="10:31" x14ac:dyDescent="0.25">
      <c r="AD63" s="8"/>
    </row>
    <row r="64" spans="10:31" ht="15.75" thickBot="1" x14ac:dyDescent="0.3"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1"/>
      <c r="AE64" s="10"/>
    </row>
    <row r="65" spans="10:31" x14ac:dyDescent="0.25">
      <c r="J65" t="s">
        <v>7</v>
      </c>
      <c r="AD65" s="9"/>
      <c r="AE65" t="s">
        <v>60</v>
      </c>
    </row>
    <row r="66" spans="10:31" x14ac:dyDescent="0.25">
      <c r="W66" t="s">
        <v>42</v>
      </c>
      <c r="X66" t="s">
        <v>44</v>
      </c>
      <c r="Y66" t="s">
        <v>40</v>
      </c>
      <c r="AB66" t="s">
        <v>46</v>
      </c>
      <c r="AC66" t="s">
        <v>58</v>
      </c>
      <c r="AE66">
        <v>50</v>
      </c>
    </row>
    <row r="67" spans="10:31" x14ac:dyDescent="0.25">
      <c r="X67" t="s">
        <v>61</v>
      </c>
      <c r="Y67" t="s">
        <v>36</v>
      </c>
      <c r="Z67" t="s">
        <v>37</v>
      </c>
      <c r="AA67" t="s">
        <v>36</v>
      </c>
      <c r="AB67" t="s">
        <v>37</v>
      </c>
      <c r="AD67" t="s">
        <v>59</v>
      </c>
    </row>
    <row r="68" spans="10:31" x14ac:dyDescent="0.25">
      <c r="W68" t="s">
        <v>41</v>
      </c>
      <c r="X68">
        <v>0</v>
      </c>
      <c r="AA68">
        <f>0.08*X68</f>
        <v>0</v>
      </c>
      <c r="AB68">
        <f>-AA68</f>
        <v>0</v>
      </c>
      <c r="AC68">
        <v>0</v>
      </c>
      <c r="AD68" s="8">
        <v>0</v>
      </c>
    </row>
    <row r="69" spans="10:31" x14ac:dyDescent="0.25">
      <c r="W69" t="s">
        <v>35</v>
      </c>
      <c r="X69">
        <v>0.5</v>
      </c>
      <c r="AC69">
        <f>3-X69</f>
        <v>2.5</v>
      </c>
      <c r="AD69" s="8">
        <f>$AE$66/3*X69</f>
        <v>8.3333333333333339</v>
      </c>
    </row>
    <row r="70" spans="10:31" x14ac:dyDescent="0.25">
      <c r="W70" t="s">
        <v>38</v>
      </c>
      <c r="X70">
        <v>0.5</v>
      </c>
      <c r="AC70">
        <f t="shared" ref="AC70:AC77" si="4">3-X70</f>
        <v>2.5</v>
      </c>
      <c r="AD70" s="8">
        <f t="shared" ref="AD70:AD77" si="5">$AE$66/3*X70</f>
        <v>8.3333333333333339</v>
      </c>
    </row>
    <row r="71" spans="10:31" x14ac:dyDescent="0.25">
      <c r="W71" t="s">
        <v>47</v>
      </c>
      <c r="X71">
        <v>2</v>
      </c>
      <c r="AC71">
        <f t="shared" si="4"/>
        <v>1</v>
      </c>
      <c r="AD71" s="8">
        <f t="shared" si="5"/>
        <v>33.333333333333336</v>
      </c>
    </row>
    <row r="72" spans="10:31" x14ac:dyDescent="0.25">
      <c r="W72" t="s">
        <v>49</v>
      </c>
      <c r="X72">
        <v>0</v>
      </c>
      <c r="AC72">
        <f t="shared" si="4"/>
        <v>3</v>
      </c>
      <c r="AD72" s="8">
        <f t="shared" si="5"/>
        <v>0</v>
      </c>
    </row>
    <row r="73" spans="10:31" x14ac:dyDescent="0.25">
      <c r="W73" t="s">
        <v>43</v>
      </c>
      <c r="X73">
        <v>0.5</v>
      </c>
      <c r="AC73">
        <f t="shared" si="4"/>
        <v>2.5</v>
      </c>
      <c r="AD73" s="8">
        <f t="shared" si="5"/>
        <v>8.3333333333333339</v>
      </c>
    </row>
    <row r="74" spans="10:31" x14ac:dyDescent="0.25">
      <c r="AD74" s="8"/>
    </row>
    <row r="75" spans="10:31" x14ac:dyDescent="0.25">
      <c r="W75" t="s">
        <v>51</v>
      </c>
      <c r="X75">
        <v>2.5</v>
      </c>
      <c r="AC75">
        <f t="shared" si="4"/>
        <v>0.5</v>
      </c>
      <c r="AD75" s="8">
        <f t="shared" si="5"/>
        <v>41.666666666666671</v>
      </c>
    </row>
    <row r="76" spans="10:31" x14ac:dyDescent="0.25">
      <c r="AD76" s="8"/>
    </row>
    <row r="77" spans="10:31" x14ac:dyDescent="0.25">
      <c r="W77" t="s">
        <v>53</v>
      </c>
      <c r="X77">
        <v>2.5</v>
      </c>
      <c r="AC77">
        <f t="shared" si="4"/>
        <v>0.5</v>
      </c>
      <c r="AD77" s="8">
        <f t="shared" si="5"/>
        <v>41.666666666666671</v>
      </c>
    </row>
    <row r="78" spans="10:31" x14ac:dyDescent="0.25">
      <c r="AD78" s="8"/>
    </row>
    <row r="79" spans="10:31" x14ac:dyDescent="0.25">
      <c r="AD79" s="8"/>
    </row>
    <row r="80" spans="10:31" x14ac:dyDescent="0.25">
      <c r="AD80" s="8"/>
    </row>
    <row r="81" spans="10:31" ht="15.75" thickBot="1" x14ac:dyDescent="0.3"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1"/>
      <c r="AE81" s="10"/>
    </row>
    <row r="82" spans="10:31" x14ac:dyDescent="0.25">
      <c r="J82" t="s">
        <v>9</v>
      </c>
      <c r="AD82" s="9"/>
      <c r="AE82" t="s">
        <v>60</v>
      </c>
    </row>
    <row r="83" spans="10:31" x14ac:dyDescent="0.25">
      <c r="W83" t="s">
        <v>42</v>
      </c>
      <c r="X83" t="s">
        <v>44</v>
      </c>
      <c r="Y83" t="s">
        <v>40</v>
      </c>
      <c r="AB83" t="s">
        <v>46</v>
      </c>
      <c r="AC83" t="s">
        <v>58</v>
      </c>
      <c r="AE83">
        <v>50</v>
      </c>
    </row>
    <row r="84" spans="10:31" x14ac:dyDescent="0.25">
      <c r="X84" t="s">
        <v>61</v>
      </c>
      <c r="Y84" t="s">
        <v>36</v>
      </c>
      <c r="Z84" t="s">
        <v>37</v>
      </c>
      <c r="AA84" t="s">
        <v>36</v>
      </c>
      <c r="AB84" t="s">
        <v>37</v>
      </c>
      <c r="AD84" t="s">
        <v>59</v>
      </c>
    </row>
    <row r="85" spans="10:31" x14ac:dyDescent="0.25">
      <c r="W85" t="s">
        <v>41</v>
      </c>
      <c r="X85">
        <v>0</v>
      </c>
      <c r="AA85">
        <f>0.08*X85</f>
        <v>0</v>
      </c>
      <c r="AB85">
        <f>-AA85</f>
        <v>0</v>
      </c>
      <c r="AC85">
        <v>0</v>
      </c>
      <c r="AD85" s="8">
        <v>0</v>
      </c>
    </row>
    <row r="86" spans="10:31" x14ac:dyDescent="0.25">
      <c r="W86" t="s">
        <v>35</v>
      </c>
      <c r="X86">
        <v>0.5</v>
      </c>
      <c r="AC86">
        <f>3-X86</f>
        <v>2.5</v>
      </c>
      <c r="AD86" s="8">
        <f>$AE$66/3*X86</f>
        <v>8.3333333333333339</v>
      </c>
    </row>
    <row r="87" spans="10:31" x14ac:dyDescent="0.25">
      <c r="W87" t="s">
        <v>38</v>
      </c>
      <c r="X87">
        <v>0.5</v>
      </c>
      <c r="AC87">
        <f t="shared" ref="AC87:AC94" si="6">3-X87</f>
        <v>2.5</v>
      </c>
      <c r="AD87" s="8">
        <f t="shared" ref="AD87:AD94" si="7">$AE$66/3*X87</f>
        <v>8.3333333333333339</v>
      </c>
    </row>
    <row r="88" spans="10:31" x14ac:dyDescent="0.25">
      <c r="W88" t="s">
        <v>47</v>
      </c>
      <c r="X88">
        <v>1.5</v>
      </c>
      <c r="AC88">
        <f t="shared" si="6"/>
        <v>1.5</v>
      </c>
      <c r="AD88" s="8">
        <f t="shared" si="7"/>
        <v>25</v>
      </c>
    </row>
    <row r="89" spans="10:31" x14ac:dyDescent="0.25">
      <c r="W89" t="s">
        <v>49</v>
      </c>
      <c r="X89">
        <v>0</v>
      </c>
      <c r="AC89">
        <f t="shared" si="6"/>
        <v>3</v>
      </c>
      <c r="AD89" s="8">
        <f t="shared" si="7"/>
        <v>0</v>
      </c>
    </row>
    <row r="90" spans="10:31" x14ac:dyDescent="0.25">
      <c r="W90" t="s">
        <v>43</v>
      </c>
      <c r="X90">
        <v>0.25</v>
      </c>
      <c r="AC90">
        <f t="shared" si="6"/>
        <v>2.75</v>
      </c>
      <c r="AD90" s="8">
        <f t="shared" si="7"/>
        <v>4.166666666666667</v>
      </c>
    </row>
    <row r="91" spans="10:31" x14ac:dyDescent="0.25">
      <c r="AD91" s="8"/>
    </row>
    <row r="92" spans="10:31" x14ac:dyDescent="0.25">
      <c r="W92" t="s">
        <v>51</v>
      </c>
      <c r="X92">
        <v>2.5</v>
      </c>
      <c r="AC92">
        <f t="shared" si="6"/>
        <v>0.5</v>
      </c>
      <c r="AD92" s="8">
        <f t="shared" si="7"/>
        <v>41.666666666666671</v>
      </c>
    </row>
    <row r="93" spans="10:31" x14ac:dyDescent="0.25">
      <c r="AD93" s="8"/>
    </row>
    <row r="94" spans="10:31" x14ac:dyDescent="0.25">
      <c r="W94" t="s">
        <v>53</v>
      </c>
      <c r="X94">
        <v>2.5</v>
      </c>
      <c r="AC94">
        <f t="shared" si="6"/>
        <v>0.5</v>
      </c>
      <c r="AD94" s="8">
        <f t="shared" si="7"/>
        <v>41.666666666666671</v>
      </c>
    </row>
    <row r="95" spans="10:31" x14ac:dyDescent="0.25">
      <c r="AD95" s="8"/>
    </row>
    <row r="96" spans="10:31" x14ac:dyDescent="0.25">
      <c r="AD96" s="8"/>
    </row>
    <row r="97" spans="10:31" x14ac:dyDescent="0.25">
      <c r="AD97" s="8"/>
    </row>
    <row r="98" spans="10:31" ht="15.75" thickBot="1" x14ac:dyDescent="0.3"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1"/>
      <c r="AE98" s="10"/>
    </row>
    <row r="99" spans="10:31" x14ac:dyDescent="0.25">
      <c r="J99" t="s">
        <v>11</v>
      </c>
      <c r="AD99" s="9"/>
      <c r="AE99" t="s">
        <v>60</v>
      </c>
    </row>
    <row r="100" spans="10:31" x14ac:dyDescent="0.25">
      <c r="W100" t="s">
        <v>42</v>
      </c>
      <c r="X100" t="s">
        <v>44</v>
      </c>
      <c r="Y100" t="s">
        <v>40</v>
      </c>
      <c r="AB100" t="s">
        <v>46</v>
      </c>
      <c r="AC100" t="s">
        <v>58</v>
      </c>
      <c r="AE100">
        <v>50</v>
      </c>
    </row>
    <row r="101" spans="10:31" x14ac:dyDescent="0.25">
      <c r="X101" t="s">
        <v>62</v>
      </c>
      <c r="Y101" t="s">
        <v>36</v>
      </c>
      <c r="Z101" t="s">
        <v>37</v>
      </c>
      <c r="AA101" t="s">
        <v>36</v>
      </c>
      <c r="AB101" t="s">
        <v>37</v>
      </c>
      <c r="AD101" t="s">
        <v>59</v>
      </c>
    </row>
    <row r="102" spans="10:31" x14ac:dyDescent="0.25">
      <c r="W102" t="s">
        <v>41</v>
      </c>
      <c r="X102">
        <v>823.6</v>
      </c>
      <c r="AA102">
        <f>0.08*X102</f>
        <v>65.888000000000005</v>
      </c>
      <c r="AB102">
        <f>-AA102</f>
        <v>-65.888000000000005</v>
      </c>
      <c r="AC102">
        <v>0</v>
      </c>
      <c r="AD102" s="8">
        <v>0</v>
      </c>
    </row>
    <row r="103" spans="10:31" x14ac:dyDescent="0.25">
      <c r="K103" t="s">
        <v>92</v>
      </c>
      <c r="W103" t="s">
        <v>35</v>
      </c>
      <c r="X103">
        <v>824.4</v>
      </c>
      <c r="AC103">
        <f>$X$102-X103</f>
        <v>-0.79999999999995453</v>
      </c>
      <c r="AD103" s="8">
        <f>$AE$100*AC103/$AA$102</f>
        <v>-0.60709082078675514</v>
      </c>
    </row>
    <row r="104" spans="10:31" x14ac:dyDescent="0.25">
      <c r="W104" t="s">
        <v>38</v>
      </c>
      <c r="X104">
        <v>824.4</v>
      </c>
      <c r="AC104">
        <f t="shared" ref="AC104:AC111" si="8">$X$102-X104</f>
        <v>-0.79999999999995453</v>
      </c>
      <c r="AD104" s="8">
        <f t="shared" ref="AD104:AD111" si="9">$AE$100*AC104/$AA$102</f>
        <v>-0.60709082078675514</v>
      </c>
    </row>
    <row r="105" spans="10:31" x14ac:dyDescent="0.25">
      <c r="W105" t="s">
        <v>47</v>
      </c>
      <c r="X105">
        <v>806.2</v>
      </c>
      <c r="AC105">
        <f t="shared" si="8"/>
        <v>17.399999999999977</v>
      </c>
      <c r="AD105" s="8">
        <f t="shared" si="9"/>
        <v>13.204225352112658</v>
      </c>
    </row>
    <row r="106" spans="10:31" x14ac:dyDescent="0.25">
      <c r="W106" t="s">
        <v>49</v>
      </c>
      <c r="X106">
        <v>817.3</v>
      </c>
      <c r="AC106">
        <f t="shared" si="8"/>
        <v>6.3000000000000682</v>
      </c>
      <c r="AD106" s="8">
        <f t="shared" si="9"/>
        <v>4.7808402136960204</v>
      </c>
    </row>
    <row r="107" spans="10:31" x14ac:dyDescent="0.25">
      <c r="W107" t="s">
        <v>43</v>
      </c>
      <c r="X107">
        <v>815.6</v>
      </c>
      <c r="AC107">
        <f t="shared" si="8"/>
        <v>8</v>
      </c>
      <c r="AD107" s="8">
        <f t="shared" si="9"/>
        <v>6.0709082078678964</v>
      </c>
    </row>
    <row r="108" spans="10:31" x14ac:dyDescent="0.25">
      <c r="AD108" s="8"/>
    </row>
    <row r="109" spans="10:31" x14ac:dyDescent="0.25">
      <c r="W109" t="s">
        <v>51</v>
      </c>
      <c r="X109">
        <v>815</v>
      </c>
      <c r="AC109">
        <f t="shared" si="8"/>
        <v>8.6000000000000227</v>
      </c>
      <c r="AD109" s="8">
        <f t="shared" si="9"/>
        <v>6.5262263234580065</v>
      </c>
    </row>
    <row r="110" spans="10:31" x14ac:dyDescent="0.25">
      <c r="AD110" s="8"/>
    </row>
    <row r="111" spans="10:31" x14ac:dyDescent="0.25">
      <c r="W111" t="s">
        <v>53</v>
      </c>
      <c r="X111">
        <v>815</v>
      </c>
      <c r="AC111">
        <f t="shared" si="8"/>
        <v>8.6000000000000227</v>
      </c>
      <c r="AD111" s="8">
        <f t="shared" si="9"/>
        <v>6.5262263234580065</v>
      </c>
    </row>
    <row r="112" spans="10:31" x14ac:dyDescent="0.25">
      <c r="AD112" s="8"/>
    </row>
    <row r="113" spans="9:31" x14ac:dyDescent="0.25">
      <c r="AD113" s="8"/>
    </row>
    <row r="114" spans="9:31" x14ac:dyDescent="0.25">
      <c r="AD114" s="8"/>
    </row>
    <row r="115" spans="9:31" ht="15.75" thickBot="1" x14ac:dyDescent="0.3"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1"/>
      <c r="AE115" s="10"/>
    </row>
    <row r="116" spans="9:31" x14ac:dyDescent="0.25">
      <c r="I116" t="s">
        <v>13</v>
      </c>
      <c r="AD116" s="9"/>
      <c r="AE116" t="s">
        <v>60</v>
      </c>
    </row>
    <row r="117" spans="9:31" x14ac:dyDescent="0.25">
      <c r="W117" t="s">
        <v>42</v>
      </c>
      <c r="X117" t="s">
        <v>44</v>
      </c>
      <c r="Y117" t="s">
        <v>40</v>
      </c>
      <c r="AB117" t="s">
        <v>46</v>
      </c>
      <c r="AC117" t="s">
        <v>58</v>
      </c>
      <c r="AE117">
        <v>50</v>
      </c>
    </row>
    <row r="118" spans="9:31" x14ac:dyDescent="0.25">
      <c r="X118" t="s">
        <v>63</v>
      </c>
      <c r="Y118" t="s">
        <v>36</v>
      </c>
      <c r="Z118" t="s">
        <v>37</v>
      </c>
      <c r="AA118" t="s">
        <v>36</v>
      </c>
      <c r="AB118" t="s">
        <v>37</v>
      </c>
      <c r="AD118" t="s">
        <v>59</v>
      </c>
    </row>
    <row r="119" spans="9:31" x14ac:dyDescent="0.25">
      <c r="W119" t="s">
        <v>41</v>
      </c>
      <c r="X119">
        <v>0</v>
      </c>
      <c r="Y119">
        <v>0</v>
      </c>
      <c r="AA119">
        <f>0.08*X119</f>
        <v>0</v>
      </c>
      <c r="AB119">
        <f>-AA119</f>
        <v>0</v>
      </c>
      <c r="AC119">
        <v>0</v>
      </c>
      <c r="AD119" s="8">
        <v>0</v>
      </c>
    </row>
    <row r="120" spans="9:31" x14ac:dyDescent="0.25">
      <c r="W120" t="s">
        <v>35</v>
      </c>
      <c r="X120">
        <v>1080000</v>
      </c>
      <c r="AC120">
        <v>0</v>
      </c>
      <c r="AD120" s="8">
        <v>0</v>
      </c>
    </row>
    <row r="121" spans="9:31" x14ac:dyDescent="0.25">
      <c r="W121" t="s">
        <v>38</v>
      </c>
      <c r="X121">
        <v>5050000</v>
      </c>
      <c r="Z121" t="s">
        <v>69</v>
      </c>
      <c r="AC121">
        <v>0</v>
      </c>
      <c r="AD121" s="8">
        <v>0</v>
      </c>
    </row>
    <row r="122" spans="9:31" x14ac:dyDescent="0.25">
      <c r="W122" t="s">
        <v>47</v>
      </c>
      <c r="X122">
        <v>4100000</v>
      </c>
      <c r="AC122">
        <v>0</v>
      </c>
      <c r="AD122" s="8">
        <v>0</v>
      </c>
    </row>
    <row r="123" spans="9:31" x14ac:dyDescent="0.25">
      <c r="W123" t="s">
        <v>49</v>
      </c>
      <c r="X123">
        <v>5200000</v>
      </c>
      <c r="AC123">
        <v>0</v>
      </c>
      <c r="AD123" s="8">
        <v>0</v>
      </c>
    </row>
    <row r="124" spans="9:31" x14ac:dyDescent="0.25">
      <c r="W124" t="s">
        <v>43</v>
      </c>
      <c r="X124">
        <v>0</v>
      </c>
      <c r="AC124">
        <v>0</v>
      </c>
      <c r="AD124" s="8">
        <v>0</v>
      </c>
    </row>
    <row r="125" spans="9:31" x14ac:dyDescent="0.25">
      <c r="AD125" s="8"/>
    </row>
    <row r="126" spans="9:31" x14ac:dyDescent="0.25">
      <c r="W126" t="s">
        <v>51</v>
      </c>
      <c r="AC126">
        <v>0</v>
      </c>
      <c r="AD126" s="8">
        <v>0</v>
      </c>
    </row>
    <row r="127" spans="9:31" x14ac:dyDescent="0.25">
      <c r="AD127" s="8"/>
    </row>
    <row r="128" spans="9:31" x14ac:dyDescent="0.25">
      <c r="W128" t="s">
        <v>53</v>
      </c>
      <c r="X128">
        <v>12</v>
      </c>
      <c r="AC128">
        <v>0</v>
      </c>
      <c r="AD128" s="8">
        <v>0</v>
      </c>
    </row>
    <row r="129" spans="9:31" x14ac:dyDescent="0.25">
      <c r="AD129" s="8"/>
    </row>
    <row r="130" spans="9:31" x14ac:dyDescent="0.25">
      <c r="AD130" s="8"/>
    </row>
    <row r="131" spans="9:31" x14ac:dyDescent="0.25">
      <c r="AD131" s="8"/>
    </row>
    <row r="132" spans="9:31" ht="15.75" thickBot="1" x14ac:dyDescent="0.3"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D132" s="11"/>
      <c r="AE132" s="10"/>
    </row>
    <row r="133" spans="9:31" x14ac:dyDescent="0.25">
      <c r="I133" t="s">
        <v>14</v>
      </c>
    </row>
    <row r="134" spans="9:31" ht="15.75" thickBot="1" x14ac:dyDescent="0.3"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 spans="9:31" x14ac:dyDescent="0.25">
      <c r="I135" t="s">
        <v>16</v>
      </c>
      <c r="AD135" s="9"/>
      <c r="AE135" t="s">
        <v>60</v>
      </c>
    </row>
    <row r="136" spans="9:31" x14ac:dyDescent="0.25">
      <c r="W136" t="s">
        <v>42</v>
      </c>
      <c r="X136" t="s">
        <v>44</v>
      </c>
      <c r="Y136" t="s">
        <v>40</v>
      </c>
      <c r="AB136" t="s">
        <v>46</v>
      </c>
      <c r="AC136" t="s">
        <v>58</v>
      </c>
      <c r="AE136">
        <v>50</v>
      </c>
    </row>
    <row r="137" spans="9:31" x14ac:dyDescent="0.25">
      <c r="K137" t="s">
        <v>79</v>
      </c>
      <c r="X137" t="s">
        <v>61</v>
      </c>
      <c r="Y137" t="s">
        <v>36</v>
      </c>
      <c r="Z137" t="s">
        <v>37</v>
      </c>
      <c r="AA137" t="s">
        <v>36</v>
      </c>
      <c r="AB137" t="s">
        <v>37</v>
      </c>
      <c r="AD137" t="s">
        <v>59</v>
      </c>
    </row>
    <row r="138" spans="9:31" x14ac:dyDescent="0.25">
      <c r="K138" t="s">
        <v>80</v>
      </c>
      <c r="W138" t="s">
        <v>41</v>
      </c>
      <c r="X138">
        <v>0</v>
      </c>
      <c r="AA138">
        <f>0.08*X138</f>
        <v>0</v>
      </c>
      <c r="AB138">
        <f>-AA138</f>
        <v>0</v>
      </c>
      <c r="AC138">
        <v>0</v>
      </c>
      <c r="AD138" s="8">
        <v>0</v>
      </c>
    </row>
    <row r="139" spans="9:31" x14ac:dyDescent="0.25">
      <c r="K139" t="s">
        <v>81</v>
      </c>
      <c r="W139" t="s">
        <v>35</v>
      </c>
      <c r="X139">
        <v>-0.5</v>
      </c>
      <c r="AC139">
        <f>3-X139</f>
        <v>3.5</v>
      </c>
      <c r="AD139" s="8">
        <f>AE136/3</f>
        <v>16.666666666666668</v>
      </c>
    </row>
    <row r="140" spans="9:31" x14ac:dyDescent="0.25">
      <c r="K140" t="s">
        <v>82</v>
      </c>
      <c r="W140" t="s">
        <v>38</v>
      </c>
      <c r="X140">
        <v>-0.5</v>
      </c>
      <c r="AC140">
        <f t="shared" ref="AC140:AC147" si="10">3-X140</f>
        <v>3.5</v>
      </c>
      <c r="AD140" s="8">
        <f t="shared" ref="AD140:AD147" si="11">$AE$66/3*X140</f>
        <v>-8.3333333333333339</v>
      </c>
    </row>
    <row r="141" spans="9:31" x14ac:dyDescent="0.25">
      <c r="K141" t="s">
        <v>83</v>
      </c>
      <c r="W141" t="s">
        <v>47</v>
      </c>
      <c r="X141">
        <v>-2</v>
      </c>
      <c r="AC141">
        <f t="shared" si="10"/>
        <v>5</v>
      </c>
      <c r="AD141" s="8">
        <f t="shared" si="11"/>
        <v>-33.333333333333336</v>
      </c>
    </row>
    <row r="142" spans="9:31" x14ac:dyDescent="0.25">
      <c r="W142" t="s">
        <v>49</v>
      </c>
      <c r="X142">
        <v>0</v>
      </c>
      <c r="AC142">
        <f t="shared" si="10"/>
        <v>3</v>
      </c>
      <c r="AD142" s="8">
        <f t="shared" si="11"/>
        <v>0</v>
      </c>
    </row>
    <row r="143" spans="9:31" x14ac:dyDescent="0.25">
      <c r="W143" t="s">
        <v>43</v>
      </c>
      <c r="X143">
        <v>-1.5</v>
      </c>
      <c r="AC143">
        <f t="shared" si="10"/>
        <v>4.5</v>
      </c>
      <c r="AD143" s="8">
        <f t="shared" si="11"/>
        <v>-25</v>
      </c>
    </row>
    <row r="144" spans="9:31" x14ac:dyDescent="0.25">
      <c r="AD144" s="8"/>
    </row>
    <row r="145" spans="9:31" x14ac:dyDescent="0.25">
      <c r="W145" t="s">
        <v>51</v>
      </c>
      <c r="X145">
        <v>-0.5</v>
      </c>
      <c r="AC145">
        <f t="shared" si="10"/>
        <v>3.5</v>
      </c>
      <c r="AD145" s="8">
        <f t="shared" si="11"/>
        <v>-8.3333333333333339</v>
      </c>
    </row>
    <row r="146" spans="9:31" x14ac:dyDescent="0.25">
      <c r="AD146" s="8"/>
    </row>
    <row r="147" spans="9:31" x14ac:dyDescent="0.25">
      <c r="W147" t="s">
        <v>53</v>
      </c>
      <c r="X147">
        <v>-0.5</v>
      </c>
      <c r="AC147">
        <f t="shared" si="10"/>
        <v>3.5</v>
      </c>
      <c r="AD147" s="8">
        <f t="shared" si="11"/>
        <v>-8.3333333333333339</v>
      </c>
    </row>
    <row r="148" spans="9:31" x14ac:dyDescent="0.25">
      <c r="AD148" s="8"/>
    </row>
    <row r="149" spans="9:31" x14ac:dyDescent="0.25">
      <c r="AD149" s="8"/>
    </row>
    <row r="150" spans="9:31" x14ac:dyDescent="0.25">
      <c r="AD150" s="8"/>
    </row>
    <row r="151" spans="9:31" ht="15.75" thickBot="1" x14ac:dyDescent="0.3"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1"/>
      <c r="AE151" s="10"/>
    </row>
    <row r="152" spans="9:31" x14ac:dyDescent="0.25">
      <c r="I152" t="s">
        <v>18</v>
      </c>
      <c r="AD152" s="9"/>
      <c r="AE152" t="s">
        <v>60</v>
      </c>
    </row>
    <row r="153" spans="9:31" x14ac:dyDescent="0.25">
      <c r="W153" t="s">
        <v>42</v>
      </c>
      <c r="X153" t="s">
        <v>44</v>
      </c>
      <c r="Y153" t="s">
        <v>40</v>
      </c>
      <c r="AB153" t="s">
        <v>46</v>
      </c>
      <c r="AC153" t="s">
        <v>58</v>
      </c>
      <c r="AE153">
        <v>50</v>
      </c>
    </row>
    <row r="154" spans="9:31" x14ac:dyDescent="0.25">
      <c r="X154" t="s">
        <v>64</v>
      </c>
      <c r="Y154" t="s">
        <v>36</v>
      </c>
      <c r="Z154" t="s">
        <v>37</v>
      </c>
      <c r="AA154" t="s">
        <v>36</v>
      </c>
      <c r="AB154" t="s">
        <v>37</v>
      </c>
      <c r="AD154" t="s">
        <v>59</v>
      </c>
    </row>
    <row r="155" spans="9:31" x14ac:dyDescent="0.25">
      <c r="W155" t="s">
        <v>41</v>
      </c>
      <c r="X155">
        <v>12.15</v>
      </c>
      <c r="AA155">
        <f>0.08*X155</f>
        <v>0.97200000000000009</v>
      </c>
      <c r="AB155">
        <f>-AA155</f>
        <v>-0.97200000000000009</v>
      </c>
      <c r="AC155">
        <v>0</v>
      </c>
      <c r="AD155" s="8">
        <v>0</v>
      </c>
    </row>
    <row r="156" spans="9:31" x14ac:dyDescent="0.25">
      <c r="W156" t="s">
        <v>35</v>
      </c>
      <c r="X156">
        <v>12.15</v>
      </c>
      <c r="AC156">
        <f>$X$155-X156</f>
        <v>0</v>
      </c>
      <c r="AD156" s="8">
        <f>$AE$153*AC156/$AA$155</f>
        <v>0</v>
      </c>
    </row>
    <row r="157" spans="9:31" x14ac:dyDescent="0.25">
      <c r="W157" t="s">
        <v>38</v>
      </c>
      <c r="X157">
        <v>12.16</v>
      </c>
      <c r="AC157">
        <f t="shared" ref="AC157:AC164" si="12">$X$155-X157</f>
        <v>-9.9999999999997868E-3</v>
      </c>
      <c r="AD157" s="8">
        <f t="shared" ref="AD157:AD164" si="13">$AE$153*AC157/$AA$155</f>
        <v>-0.51440329218105896</v>
      </c>
    </row>
    <row r="158" spans="9:31" x14ac:dyDescent="0.25">
      <c r="W158" t="s">
        <v>47</v>
      </c>
      <c r="X158">
        <v>12.08</v>
      </c>
      <c r="AC158">
        <f t="shared" si="12"/>
        <v>7.0000000000000284E-2</v>
      </c>
      <c r="AD158" s="8">
        <f t="shared" si="13"/>
        <v>3.6008230452675041</v>
      </c>
    </row>
    <row r="159" spans="9:31" x14ac:dyDescent="0.25">
      <c r="W159" t="s">
        <v>49</v>
      </c>
      <c r="X159">
        <v>12.08</v>
      </c>
      <c r="AC159">
        <f t="shared" si="12"/>
        <v>7.0000000000000284E-2</v>
      </c>
      <c r="AD159" s="8">
        <f t="shared" si="13"/>
        <v>3.6008230452675041</v>
      </c>
    </row>
    <row r="160" spans="9:31" x14ac:dyDescent="0.25">
      <c r="W160" t="s">
        <v>43</v>
      </c>
      <c r="X160">
        <v>12</v>
      </c>
      <c r="AC160">
        <f t="shared" si="12"/>
        <v>0.15000000000000036</v>
      </c>
      <c r="AD160" s="8">
        <f t="shared" si="13"/>
        <v>7.7160493827160668</v>
      </c>
    </row>
    <row r="161" spans="9:31" x14ac:dyDescent="0.25">
      <c r="AD161" s="8"/>
    </row>
    <row r="162" spans="9:31" x14ac:dyDescent="0.25">
      <c r="W162" t="s">
        <v>51</v>
      </c>
      <c r="X162">
        <v>12.2</v>
      </c>
      <c r="AC162">
        <f t="shared" si="12"/>
        <v>-4.9999999999998934E-2</v>
      </c>
      <c r="AD162" s="8">
        <f t="shared" si="13"/>
        <v>-2.5720164609052949</v>
      </c>
    </row>
    <row r="163" spans="9:31" x14ac:dyDescent="0.25">
      <c r="AD163" s="8"/>
    </row>
    <row r="164" spans="9:31" x14ac:dyDescent="0.25">
      <c r="W164" t="s">
        <v>53</v>
      </c>
      <c r="X164">
        <v>12.2</v>
      </c>
      <c r="AC164">
        <f t="shared" si="12"/>
        <v>-4.9999999999998934E-2</v>
      </c>
      <c r="AD164" s="8">
        <f t="shared" si="13"/>
        <v>-2.5720164609052949</v>
      </c>
    </row>
    <row r="165" spans="9:31" x14ac:dyDescent="0.25">
      <c r="AD165" s="8"/>
    </row>
    <row r="166" spans="9:31" x14ac:dyDescent="0.25">
      <c r="AD166" s="8"/>
    </row>
    <row r="167" spans="9:31" x14ac:dyDescent="0.25">
      <c r="AD167" s="8"/>
    </row>
    <row r="168" spans="9:31" ht="15.75" thickBot="1" x14ac:dyDescent="0.3"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1"/>
      <c r="AE168" s="10"/>
    </row>
    <row r="169" spans="9:31" x14ac:dyDescent="0.25">
      <c r="I169" t="s">
        <v>20</v>
      </c>
      <c r="AD169" s="9"/>
      <c r="AE169" t="s">
        <v>60</v>
      </c>
    </row>
    <row r="170" spans="9:31" x14ac:dyDescent="0.25">
      <c r="W170" t="s">
        <v>42</v>
      </c>
      <c r="X170" t="s">
        <v>44</v>
      </c>
      <c r="Y170" t="s">
        <v>40</v>
      </c>
      <c r="AB170" t="s">
        <v>46</v>
      </c>
      <c r="AC170" t="s">
        <v>58</v>
      </c>
      <c r="AE170">
        <v>50</v>
      </c>
    </row>
    <row r="171" spans="9:31" x14ac:dyDescent="0.25">
      <c r="X171" t="s">
        <v>64</v>
      </c>
      <c r="Y171" t="s">
        <v>36</v>
      </c>
      <c r="Z171" t="s">
        <v>37</v>
      </c>
      <c r="AA171" t="s">
        <v>36</v>
      </c>
      <c r="AB171" t="s">
        <v>37</v>
      </c>
      <c r="AD171" t="s">
        <v>59</v>
      </c>
    </row>
    <row r="172" spans="9:31" x14ac:dyDescent="0.25">
      <c r="W172" t="s">
        <v>41</v>
      </c>
      <c r="X172">
        <v>28.71</v>
      </c>
      <c r="AA172">
        <f>0.08*X172</f>
        <v>2.2968000000000002</v>
      </c>
      <c r="AB172">
        <f>-AA172</f>
        <v>-2.2968000000000002</v>
      </c>
      <c r="AC172">
        <v>0</v>
      </c>
      <c r="AD172" s="8">
        <v>0</v>
      </c>
    </row>
    <row r="173" spans="9:31" x14ac:dyDescent="0.25">
      <c r="W173" t="s">
        <v>35</v>
      </c>
      <c r="X173">
        <v>28.84</v>
      </c>
      <c r="AC173">
        <f>$X$172-X173</f>
        <v>-0.12999999999999901</v>
      </c>
      <c r="AD173" s="8">
        <f>$AE$170*AC173/$AA$172</f>
        <v>-2.830024381748498</v>
      </c>
    </row>
    <row r="174" spans="9:31" x14ac:dyDescent="0.25">
      <c r="W174" t="s">
        <v>38</v>
      </c>
      <c r="X174">
        <v>28.84</v>
      </c>
      <c r="AC174">
        <f t="shared" ref="AC174:AC181" si="14">$X$172-X174</f>
        <v>-0.12999999999999901</v>
      </c>
      <c r="AD174" s="8">
        <f t="shared" ref="AD174:AD181" si="15">$AE$170*AC174/$AA$172</f>
        <v>-2.830024381748498</v>
      </c>
    </row>
    <row r="175" spans="9:31" x14ac:dyDescent="0.25">
      <c r="W175" t="s">
        <v>47</v>
      </c>
      <c r="X175">
        <v>28.74</v>
      </c>
      <c r="AC175">
        <f t="shared" si="14"/>
        <v>-2.9999999999997584E-2</v>
      </c>
      <c r="AD175" s="8">
        <f t="shared" si="15"/>
        <v>-0.65308254963422108</v>
      </c>
    </row>
    <row r="176" spans="9:31" x14ac:dyDescent="0.25">
      <c r="W176" t="s">
        <v>49</v>
      </c>
      <c r="X176">
        <v>28.62</v>
      </c>
      <c r="AC176">
        <f t="shared" si="14"/>
        <v>8.9999999999999858E-2</v>
      </c>
      <c r="AD176" s="8">
        <f t="shared" si="15"/>
        <v>1.9592476489028181</v>
      </c>
    </row>
    <row r="177" spans="9:31" x14ac:dyDescent="0.25">
      <c r="W177" t="s">
        <v>43</v>
      </c>
      <c r="X177">
        <v>28.08</v>
      </c>
      <c r="AC177">
        <f t="shared" si="14"/>
        <v>0.63000000000000256</v>
      </c>
      <c r="AD177" s="8">
        <f t="shared" si="15"/>
        <v>13.714733542319804</v>
      </c>
    </row>
    <row r="178" spans="9:31" x14ac:dyDescent="0.25">
      <c r="AD178" s="8"/>
    </row>
    <row r="179" spans="9:31" x14ac:dyDescent="0.25">
      <c r="W179" t="s">
        <v>51</v>
      </c>
      <c r="X179">
        <v>28.9</v>
      </c>
      <c r="AC179">
        <f t="shared" si="14"/>
        <v>-0.18999999999999773</v>
      </c>
      <c r="AD179" s="8">
        <f t="shared" si="15"/>
        <v>-4.1361894810170172</v>
      </c>
    </row>
    <row r="180" spans="9:31" x14ac:dyDescent="0.25">
      <c r="AD180" s="8"/>
    </row>
    <row r="181" spans="9:31" x14ac:dyDescent="0.25">
      <c r="W181" t="s">
        <v>53</v>
      </c>
      <c r="X181">
        <v>28.9</v>
      </c>
      <c r="AC181">
        <f t="shared" si="14"/>
        <v>-0.18999999999999773</v>
      </c>
      <c r="AD181" s="8">
        <f t="shared" si="15"/>
        <v>-4.1361894810170172</v>
      </c>
    </row>
    <row r="182" spans="9:31" x14ac:dyDescent="0.25">
      <c r="AD182" s="8"/>
    </row>
    <row r="183" spans="9:31" x14ac:dyDescent="0.25">
      <c r="AD183" s="8"/>
    </row>
    <row r="184" spans="9:31" x14ac:dyDescent="0.25">
      <c r="AD184" s="8"/>
    </row>
    <row r="185" spans="9:31" ht="15.75" thickBot="1" x14ac:dyDescent="0.3"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1"/>
      <c r="AE185" s="10"/>
    </row>
    <row r="186" spans="9:31" x14ac:dyDescent="0.25">
      <c r="I186" t="s">
        <v>22</v>
      </c>
      <c r="AD186" s="9"/>
      <c r="AE186" t="s">
        <v>60</v>
      </c>
    </row>
    <row r="187" spans="9:31" x14ac:dyDescent="0.25">
      <c r="W187" t="s">
        <v>42</v>
      </c>
      <c r="X187" t="s">
        <v>44</v>
      </c>
      <c r="Y187" t="s">
        <v>40</v>
      </c>
      <c r="AB187" t="s">
        <v>46</v>
      </c>
      <c r="AC187" t="s">
        <v>58</v>
      </c>
      <c r="AE187">
        <v>50</v>
      </c>
    </row>
    <row r="188" spans="9:31" x14ac:dyDescent="0.25">
      <c r="X188" t="s">
        <v>61</v>
      </c>
      <c r="Y188" t="s">
        <v>36</v>
      </c>
      <c r="Z188" t="s">
        <v>37</v>
      </c>
      <c r="AA188" t="s">
        <v>36</v>
      </c>
      <c r="AB188" t="s">
        <v>37</v>
      </c>
      <c r="AD188" t="s">
        <v>59</v>
      </c>
    </row>
    <row r="189" spans="9:31" x14ac:dyDescent="0.25">
      <c r="W189" t="s">
        <v>41</v>
      </c>
      <c r="X189">
        <v>0</v>
      </c>
      <c r="AA189">
        <f>0.08*X190</f>
        <v>-0.08</v>
      </c>
      <c r="AB189">
        <f>-AA189</f>
        <v>0.08</v>
      </c>
      <c r="AC189">
        <v>0</v>
      </c>
      <c r="AD189" s="8">
        <v>0</v>
      </c>
    </row>
    <row r="190" spans="9:31" x14ac:dyDescent="0.25">
      <c r="W190" t="s">
        <v>35</v>
      </c>
      <c r="X190">
        <v>-1</v>
      </c>
      <c r="AC190">
        <f>-3+X190</f>
        <v>-4</v>
      </c>
      <c r="AD190" s="8">
        <f>$AE$187/3*X190</f>
        <v>-16.666666666666668</v>
      </c>
    </row>
    <row r="191" spans="9:31" x14ac:dyDescent="0.25">
      <c r="W191" t="s">
        <v>38</v>
      </c>
      <c r="X191">
        <v>-0.5</v>
      </c>
      <c r="AC191">
        <f t="shared" ref="AC191:AC198" si="16">-3+X191</f>
        <v>-3.5</v>
      </c>
      <c r="AD191" s="8">
        <f t="shared" ref="AD191:AD198" si="17">$AE$187/3*X191</f>
        <v>-8.3333333333333339</v>
      </c>
    </row>
    <row r="192" spans="9:31" x14ac:dyDescent="0.25">
      <c r="W192" t="s">
        <v>47</v>
      </c>
      <c r="X192">
        <v>-2.75</v>
      </c>
      <c r="AC192">
        <f t="shared" si="16"/>
        <v>-5.75</v>
      </c>
      <c r="AD192" s="8">
        <f t="shared" si="17"/>
        <v>-45.833333333333336</v>
      </c>
    </row>
    <row r="193" spans="9:31" x14ac:dyDescent="0.25">
      <c r="W193" t="s">
        <v>49</v>
      </c>
      <c r="X193">
        <v>-1.5</v>
      </c>
      <c r="AC193">
        <f t="shared" si="16"/>
        <v>-4.5</v>
      </c>
      <c r="AD193" s="8">
        <f t="shared" si="17"/>
        <v>-25</v>
      </c>
    </row>
    <row r="194" spans="9:31" x14ac:dyDescent="0.25">
      <c r="W194" t="s">
        <v>43</v>
      </c>
      <c r="X194">
        <v>0</v>
      </c>
      <c r="AC194">
        <f t="shared" si="16"/>
        <v>-3</v>
      </c>
      <c r="AD194" s="8">
        <f t="shared" si="17"/>
        <v>0</v>
      </c>
    </row>
    <row r="195" spans="9:31" x14ac:dyDescent="0.25">
      <c r="AD195" s="8"/>
    </row>
    <row r="196" spans="9:31" x14ac:dyDescent="0.25">
      <c r="W196" t="s">
        <v>51</v>
      </c>
      <c r="X196">
        <v>-1.5</v>
      </c>
      <c r="AC196">
        <f t="shared" si="16"/>
        <v>-4.5</v>
      </c>
      <c r="AD196" s="8">
        <f t="shared" si="17"/>
        <v>-25</v>
      </c>
    </row>
    <row r="197" spans="9:31" x14ac:dyDescent="0.25">
      <c r="AD197" s="8"/>
    </row>
    <row r="198" spans="9:31" x14ac:dyDescent="0.25">
      <c r="W198" t="s">
        <v>53</v>
      </c>
      <c r="X198">
        <v>-1.5</v>
      </c>
      <c r="AC198">
        <f t="shared" si="16"/>
        <v>-4.5</v>
      </c>
      <c r="AD198" s="8">
        <f t="shared" si="17"/>
        <v>-25</v>
      </c>
    </row>
    <row r="199" spans="9:31" x14ac:dyDescent="0.25">
      <c r="AD199" s="8"/>
    </row>
    <row r="200" spans="9:31" x14ac:dyDescent="0.25">
      <c r="AD200" s="8"/>
    </row>
    <row r="201" spans="9:31" x14ac:dyDescent="0.25">
      <c r="AD201" s="8"/>
    </row>
    <row r="202" spans="9:31" ht="15.75" thickBot="1" x14ac:dyDescent="0.3"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1"/>
      <c r="AE202" s="10"/>
    </row>
    <row r="203" spans="9:31" x14ac:dyDescent="0.25">
      <c r="I203" t="s">
        <v>24</v>
      </c>
      <c r="AD203" s="9"/>
      <c r="AE203" t="s">
        <v>60</v>
      </c>
    </row>
    <row r="204" spans="9:31" x14ac:dyDescent="0.25">
      <c r="W204" t="s">
        <v>42</v>
      </c>
      <c r="X204" t="s">
        <v>44</v>
      </c>
      <c r="Y204" t="s">
        <v>40</v>
      </c>
      <c r="AB204" t="s">
        <v>46</v>
      </c>
      <c r="AC204" t="s">
        <v>58</v>
      </c>
      <c r="AE204">
        <v>50</v>
      </c>
    </row>
    <row r="205" spans="9:31" x14ac:dyDescent="0.25">
      <c r="X205" t="s">
        <v>61</v>
      </c>
      <c r="Y205" t="s">
        <v>36</v>
      </c>
      <c r="Z205" t="s">
        <v>37</v>
      </c>
      <c r="AA205" t="s">
        <v>36</v>
      </c>
      <c r="AB205" t="s">
        <v>37</v>
      </c>
      <c r="AD205" t="s">
        <v>59</v>
      </c>
    </row>
    <row r="206" spans="9:31" x14ac:dyDescent="0.25">
      <c r="W206" t="s">
        <v>41</v>
      </c>
      <c r="X206">
        <v>0</v>
      </c>
      <c r="AA206">
        <f>0.08*X207</f>
        <v>-0.04</v>
      </c>
      <c r="AB206">
        <f>-AA206</f>
        <v>0.04</v>
      </c>
      <c r="AC206">
        <v>0</v>
      </c>
      <c r="AD206" s="8">
        <v>0</v>
      </c>
    </row>
    <row r="207" spans="9:31" x14ac:dyDescent="0.25">
      <c r="K207" t="s">
        <v>84</v>
      </c>
      <c r="W207" t="s">
        <v>35</v>
      </c>
      <c r="X207">
        <v>-0.5</v>
      </c>
      <c r="AC207">
        <f>-3+X207</f>
        <v>-3.5</v>
      </c>
      <c r="AD207" s="8">
        <f>$AE$187/3*X207</f>
        <v>-8.3333333333333339</v>
      </c>
    </row>
    <row r="208" spans="9:31" x14ac:dyDescent="0.25">
      <c r="K208" t="s">
        <v>85</v>
      </c>
      <c r="W208" t="s">
        <v>38</v>
      </c>
      <c r="X208">
        <v>0</v>
      </c>
      <c r="AC208">
        <f t="shared" ref="AC208:AC215" si="18">-3+X208</f>
        <v>-3</v>
      </c>
      <c r="AD208" s="8">
        <f t="shared" ref="AD208:AD215" si="19">$AE$187/3*X208</f>
        <v>0</v>
      </c>
    </row>
    <row r="209" spans="9:31" x14ac:dyDescent="0.25">
      <c r="W209" t="s">
        <v>47</v>
      </c>
      <c r="X209">
        <v>-2.5</v>
      </c>
      <c r="AC209">
        <f t="shared" si="18"/>
        <v>-5.5</v>
      </c>
      <c r="AD209" s="8">
        <f t="shared" si="19"/>
        <v>-41.666666666666671</v>
      </c>
    </row>
    <row r="210" spans="9:31" x14ac:dyDescent="0.25">
      <c r="W210" t="s">
        <v>49</v>
      </c>
      <c r="X210">
        <v>-1.5</v>
      </c>
      <c r="AC210">
        <f t="shared" si="18"/>
        <v>-4.5</v>
      </c>
      <c r="AD210" s="8">
        <f t="shared" si="19"/>
        <v>-25</v>
      </c>
    </row>
    <row r="211" spans="9:31" x14ac:dyDescent="0.25">
      <c r="W211" t="s">
        <v>43</v>
      </c>
      <c r="X211">
        <v>0</v>
      </c>
      <c r="AC211">
        <f t="shared" si="18"/>
        <v>-3</v>
      </c>
      <c r="AD211" s="8">
        <f t="shared" si="19"/>
        <v>0</v>
      </c>
    </row>
    <row r="212" spans="9:31" x14ac:dyDescent="0.25">
      <c r="AD212" s="8"/>
    </row>
    <row r="213" spans="9:31" x14ac:dyDescent="0.25">
      <c r="W213" t="s">
        <v>51</v>
      </c>
      <c r="X213">
        <v>-1</v>
      </c>
      <c r="AC213">
        <f t="shared" si="18"/>
        <v>-4</v>
      </c>
      <c r="AD213" s="8">
        <f t="shared" si="19"/>
        <v>-16.666666666666668</v>
      </c>
    </row>
    <row r="214" spans="9:31" x14ac:dyDescent="0.25">
      <c r="AD214" s="8"/>
    </row>
    <row r="215" spans="9:31" x14ac:dyDescent="0.25">
      <c r="W215" t="s">
        <v>53</v>
      </c>
      <c r="X215">
        <v>-1</v>
      </c>
      <c r="AC215">
        <f t="shared" si="18"/>
        <v>-4</v>
      </c>
      <c r="AD215" s="8">
        <f t="shared" si="19"/>
        <v>-16.666666666666668</v>
      </c>
    </row>
    <row r="216" spans="9:31" x14ac:dyDescent="0.25">
      <c r="AD216" s="8"/>
    </row>
    <row r="217" spans="9:31" x14ac:dyDescent="0.25">
      <c r="AD217" s="8"/>
    </row>
    <row r="218" spans="9:31" x14ac:dyDescent="0.25">
      <c r="AD218" s="8"/>
    </row>
    <row r="219" spans="9:31" ht="15.75" thickBot="1" x14ac:dyDescent="0.3"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1"/>
      <c r="AE219" s="10"/>
    </row>
    <row r="220" spans="9:31" x14ac:dyDescent="0.25">
      <c r="I220" t="s">
        <v>25</v>
      </c>
      <c r="AD220" s="9"/>
      <c r="AE220" t="s">
        <v>60</v>
      </c>
    </row>
    <row r="221" spans="9:31" x14ac:dyDescent="0.25">
      <c r="W221" t="s">
        <v>42</v>
      </c>
      <c r="X221" t="s">
        <v>44</v>
      </c>
      <c r="Y221" t="s">
        <v>40</v>
      </c>
      <c r="AB221" t="s">
        <v>46</v>
      </c>
      <c r="AC221" t="s">
        <v>58</v>
      </c>
      <c r="AE221">
        <v>50</v>
      </c>
    </row>
    <row r="222" spans="9:31" x14ac:dyDescent="0.25">
      <c r="X222" t="s">
        <v>61</v>
      </c>
      <c r="Y222" t="s">
        <v>36</v>
      </c>
      <c r="Z222" t="s">
        <v>37</v>
      </c>
      <c r="AA222" t="s">
        <v>36</v>
      </c>
      <c r="AB222" t="s">
        <v>37</v>
      </c>
      <c r="AD222" t="s">
        <v>59</v>
      </c>
    </row>
    <row r="223" spans="9:31" x14ac:dyDescent="0.25">
      <c r="W223" t="s">
        <v>41</v>
      </c>
      <c r="X223">
        <v>0</v>
      </c>
      <c r="AA223">
        <f>0.08*X224</f>
        <v>-0.14000000000000001</v>
      </c>
      <c r="AB223">
        <f>-AA223</f>
        <v>0.14000000000000001</v>
      </c>
      <c r="AC223">
        <v>0</v>
      </c>
      <c r="AD223" s="8">
        <v>0</v>
      </c>
    </row>
    <row r="224" spans="9:31" x14ac:dyDescent="0.25">
      <c r="W224" t="s">
        <v>35</v>
      </c>
      <c r="X224">
        <v>-1.75</v>
      </c>
      <c r="AC224">
        <f>-3+X224</f>
        <v>-4.75</v>
      </c>
      <c r="AD224" s="8">
        <f>$AE$187/3*X224</f>
        <v>-29.166666666666668</v>
      </c>
    </row>
    <row r="225" spans="9:31" x14ac:dyDescent="0.25">
      <c r="W225" t="s">
        <v>38</v>
      </c>
      <c r="X225">
        <v>-1.25</v>
      </c>
      <c r="AC225">
        <f t="shared" ref="AC225:AC232" si="20">-3+X225</f>
        <v>-4.25</v>
      </c>
      <c r="AD225" s="8">
        <f t="shared" ref="AD225:AD232" si="21">$AE$187/3*X225</f>
        <v>-20.833333333333336</v>
      </c>
    </row>
    <row r="226" spans="9:31" x14ac:dyDescent="0.25">
      <c r="W226" t="s">
        <v>47</v>
      </c>
      <c r="X226">
        <v>-2.75</v>
      </c>
      <c r="AC226">
        <f t="shared" si="20"/>
        <v>-5.75</v>
      </c>
      <c r="AD226" s="8">
        <f t="shared" si="21"/>
        <v>-45.833333333333336</v>
      </c>
    </row>
    <row r="227" spans="9:31" x14ac:dyDescent="0.25">
      <c r="W227" t="s">
        <v>49</v>
      </c>
      <c r="X227">
        <v>-1.25</v>
      </c>
      <c r="AC227">
        <f t="shared" si="20"/>
        <v>-4.25</v>
      </c>
      <c r="AD227" s="8">
        <f t="shared" si="21"/>
        <v>-20.833333333333336</v>
      </c>
    </row>
    <row r="228" spans="9:31" x14ac:dyDescent="0.25">
      <c r="W228" t="s">
        <v>43</v>
      </c>
      <c r="X228">
        <v>0</v>
      </c>
      <c r="AC228">
        <f t="shared" si="20"/>
        <v>-3</v>
      </c>
      <c r="AD228" s="8">
        <f t="shared" si="21"/>
        <v>0</v>
      </c>
    </row>
    <row r="229" spans="9:31" x14ac:dyDescent="0.25">
      <c r="AD229" s="8"/>
    </row>
    <row r="230" spans="9:31" x14ac:dyDescent="0.25">
      <c r="W230" t="s">
        <v>51</v>
      </c>
      <c r="X230">
        <v>-2.75</v>
      </c>
      <c r="AC230">
        <f t="shared" si="20"/>
        <v>-5.75</v>
      </c>
      <c r="AD230" s="8">
        <f t="shared" si="21"/>
        <v>-45.833333333333336</v>
      </c>
    </row>
    <row r="231" spans="9:31" x14ac:dyDescent="0.25">
      <c r="AD231" s="8"/>
    </row>
    <row r="232" spans="9:31" x14ac:dyDescent="0.25">
      <c r="W232" t="s">
        <v>53</v>
      </c>
      <c r="X232">
        <v>-2</v>
      </c>
      <c r="Y232" t="s">
        <v>65</v>
      </c>
      <c r="AC232">
        <f t="shared" si="20"/>
        <v>-5</v>
      </c>
      <c r="AD232" s="8">
        <f t="shared" si="21"/>
        <v>-33.333333333333336</v>
      </c>
    </row>
    <row r="233" spans="9:31" x14ac:dyDescent="0.25">
      <c r="AD233" s="8"/>
    </row>
    <row r="234" spans="9:31" x14ac:dyDescent="0.25">
      <c r="AD234" s="8"/>
    </row>
    <row r="235" spans="9:31" x14ac:dyDescent="0.25">
      <c r="AD235" s="8"/>
    </row>
    <row r="236" spans="9:31" ht="15.75" thickBot="1" x14ac:dyDescent="0.3"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1"/>
      <c r="AE236" s="10"/>
    </row>
    <row r="237" spans="9:31" x14ac:dyDescent="0.25">
      <c r="I237" t="s">
        <v>27</v>
      </c>
      <c r="AD237" s="9"/>
      <c r="AE237" t="s">
        <v>60</v>
      </c>
    </row>
    <row r="238" spans="9:31" x14ac:dyDescent="0.25">
      <c r="W238" t="s">
        <v>42</v>
      </c>
      <c r="X238" t="s">
        <v>44</v>
      </c>
      <c r="Y238" t="s">
        <v>40</v>
      </c>
      <c r="AB238" t="s">
        <v>46</v>
      </c>
      <c r="AC238" t="s">
        <v>58</v>
      </c>
      <c r="AE238">
        <v>50</v>
      </c>
    </row>
    <row r="239" spans="9:31" x14ac:dyDescent="0.25">
      <c r="X239" t="s">
        <v>66</v>
      </c>
      <c r="Y239" t="s">
        <v>36</v>
      </c>
      <c r="Z239" t="s">
        <v>37</v>
      </c>
      <c r="AA239" t="s">
        <v>36</v>
      </c>
      <c r="AB239" t="s">
        <v>37</v>
      </c>
      <c r="AD239" t="s">
        <v>59</v>
      </c>
    </row>
    <row r="240" spans="9:31" x14ac:dyDescent="0.25">
      <c r="W240" t="s">
        <v>41</v>
      </c>
      <c r="X240">
        <v>5006258</v>
      </c>
      <c r="AA240">
        <f>0.08*X240</f>
        <v>400500.64</v>
      </c>
      <c r="AB240">
        <f>-AA240</f>
        <v>-400500.64</v>
      </c>
      <c r="AC240">
        <v>0</v>
      </c>
      <c r="AD240" s="8">
        <v>0</v>
      </c>
    </row>
    <row r="241" spans="9:31" x14ac:dyDescent="0.25">
      <c r="K241" t="s">
        <v>91</v>
      </c>
      <c r="W241" t="s">
        <v>35</v>
      </c>
      <c r="X241">
        <v>5151981</v>
      </c>
      <c r="AC241">
        <f>$X$240-X241</f>
        <v>-145723</v>
      </c>
      <c r="AD241" s="8">
        <f>$AE$238*AC241/$AA$240</f>
        <v>-18.192605135412517</v>
      </c>
    </row>
    <row r="242" spans="9:31" x14ac:dyDescent="0.25">
      <c r="W242" t="s">
        <v>38</v>
      </c>
      <c r="X242">
        <v>5107981</v>
      </c>
      <c r="AC242">
        <f t="shared" ref="AC242:AC249" si="22">$X$240-X242</f>
        <v>-101723</v>
      </c>
      <c r="AD242" s="8">
        <f t="shared" ref="AD242:AD249" si="23">$AE$238*AC242/$AA$240</f>
        <v>-12.699480330418448</v>
      </c>
    </row>
    <row r="243" spans="9:31" x14ac:dyDescent="0.25">
      <c r="W243" t="s">
        <v>47</v>
      </c>
      <c r="X243">
        <v>5177281</v>
      </c>
      <c r="AC243">
        <f t="shared" si="22"/>
        <v>-171023</v>
      </c>
      <c r="AD243" s="8">
        <f t="shared" si="23"/>
        <v>-21.351151898284108</v>
      </c>
    </row>
    <row r="244" spans="9:31" x14ac:dyDescent="0.25">
      <c r="W244" t="s">
        <v>49</v>
      </c>
      <c r="X244">
        <v>5240987</v>
      </c>
      <c r="AC244">
        <f t="shared" si="22"/>
        <v>-234729</v>
      </c>
      <c r="AD244" s="8">
        <f t="shared" si="23"/>
        <v>-29.30444755344211</v>
      </c>
    </row>
    <row r="245" spans="9:31" x14ac:dyDescent="0.25">
      <c r="W245" t="s">
        <v>43</v>
      </c>
      <c r="X245">
        <v>5006258</v>
      </c>
      <c r="AC245">
        <f t="shared" si="22"/>
        <v>0</v>
      </c>
      <c r="AD245" s="8">
        <f t="shared" si="23"/>
        <v>0</v>
      </c>
    </row>
    <row r="246" spans="9:31" x14ac:dyDescent="0.25">
      <c r="AD246" s="8"/>
    </row>
    <row r="247" spans="9:31" x14ac:dyDescent="0.25">
      <c r="W247" t="s">
        <v>51</v>
      </c>
      <c r="X247">
        <v>5150000</v>
      </c>
      <c r="AC247">
        <f t="shared" si="22"/>
        <v>-143742</v>
      </c>
      <c r="AD247" s="8">
        <f t="shared" si="23"/>
        <v>-17.945289675442215</v>
      </c>
    </row>
    <row r="248" spans="9:31" x14ac:dyDescent="0.25">
      <c r="AD248" s="8"/>
    </row>
    <row r="249" spans="9:31" x14ac:dyDescent="0.25">
      <c r="W249" t="s">
        <v>53</v>
      </c>
      <c r="X249">
        <v>5250000</v>
      </c>
      <c r="AC249">
        <f t="shared" si="22"/>
        <v>-243742</v>
      </c>
      <c r="AD249" s="8">
        <f t="shared" si="23"/>
        <v>-30.429664232246918</v>
      </c>
    </row>
    <row r="250" spans="9:31" x14ac:dyDescent="0.25">
      <c r="AD250" s="8"/>
    </row>
    <row r="251" spans="9:31" x14ac:dyDescent="0.25">
      <c r="AD251" s="8"/>
    </row>
    <row r="252" spans="9:31" x14ac:dyDescent="0.25">
      <c r="AD252" s="8"/>
    </row>
    <row r="253" spans="9:31" ht="15.75" thickBot="1" x14ac:dyDescent="0.3"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1"/>
      <c r="AE253" s="10"/>
    </row>
    <row r="254" spans="9:31" x14ac:dyDescent="0.25">
      <c r="I254" t="s">
        <v>28</v>
      </c>
      <c r="AD254" s="9"/>
      <c r="AE254" t="s">
        <v>60</v>
      </c>
    </row>
    <row r="255" spans="9:31" x14ac:dyDescent="0.25">
      <c r="W255" t="s">
        <v>42</v>
      </c>
      <c r="X255" t="s">
        <v>44</v>
      </c>
      <c r="Y255" t="s">
        <v>40</v>
      </c>
      <c r="AB255" t="s">
        <v>46</v>
      </c>
      <c r="AC255" t="s">
        <v>58</v>
      </c>
      <c r="AE255">
        <v>50</v>
      </c>
    </row>
    <row r="256" spans="9:31" x14ac:dyDescent="0.25">
      <c r="X256" t="s">
        <v>61</v>
      </c>
      <c r="Y256" t="s">
        <v>36</v>
      </c>
      <c r="Z256" t="s">
        <v>37</v>
      </c>
      <c r="AA256" t="s">
        <v>36</v>
      </c>
      <c r="AB256" t="s">
        <v>37</v>
      </c>
      <c r="AD256" t="s">
        <v>59</v>
      </c>
    </row>
    <row r="257" spans="9:31" x14ac:dyDescent="0.25">
      <c r="W257" t="s">
        <v>41</v>
      </c>
      <c r="X257">
        <v>0</v>
      </c>
      <c r="AA257">
        <f>0.08*X258</f>
        <v>-0.14000000000000001</v>
      </c>
      <c r="AB257">
        <f>-AA257</f>
        <v>0.14000000000000001</v>
      </c>
      <c r="AC257">
        <v>0</v>
      </c>
      <c r="AD257" s="8">
        <v>0</v>
      </c>
    </row>
    <row r="258" spans="9:31" x14ac:dyDescent="0.25">
      <c r="K258" t="s">
        <v>89</v>
      </c>
      <c r="W258" t="s">
        <v>35</v>
      </c>
      <c r="X258">
        <v>-1.75</v>
      </c>
      <c r="AC258">
        <f>-3+X258</f>
        <v>-4.75</v>
      </c>
      <c r="AD258" s="8">
        <f>$AE$187/3*X258</f>
        <v>-29.166666666666668</v>
      </c>
    </row>
    <row r="259" spans="9:31" x14ac:dyDescent="0.25">
      <c r="W259" t="s">
        <v>38</v>
      </c>
      <c r="X259">
        <v>-2</v>
      </c>
      <c r="AC259">
        <f t="shared" ref="AC259:AC266" si="24">-3+X259</f>
        <v>-5</v>
      </c>
      <c r="AD259" s="8">
        <f t="shared" ref="AD259:AD266" si="25">$AE$187/3*X259</f>
        <v>-33.333333333333336</v>
      </c>
    </row>
    <row r="260" spans="9:31" x14ac:dyDescent="0.25">
      <c r="K260" t="s">
        <v>90</v>
      </c>
      <c r="W260" t="s">
        <v>47</v>
      </c>
      <c r="X260">
        <v>-2</v>
      </c>
      <c r="AC260">
        <f t="shared" si="24"/>
        <v>-5</v>
      </c>
      <c r="AD260" s="8">
        <f t="shared" si="25"/>
        <v>-33.333333333333336</v>
      </c>
    </row>
    <row r="261" spans="9:31" x14ac:dyDescent="0.25">
      <c r="W261" t="s">
        <v>49</v>
      </c>
      <c r="X261">
        <v>-2.75</v>
      </c>
      <c r="AC261">
        <f t="shared" si="24"/>
        <v>-5.75</v>
      </c>
      <c r="AD261" s="8">
        <f t="shared" si="25"/>
        <v>-45.833333333333336</v>
      </c>
    </row>
    <row r="262" spans="9:31" x14ac:dyDescent="0.25">
      <c r="W262" t="s">
        <v>43</v>
      </c>
      <c r="X262">
        <v>0</v>
      </c>
      <c r="AC262">
        <f t="shared" si="24"/>
        <v>-3</v>
      </c>
      <c r="AD262" s="8">
        <f t="shared" si="25"/>
        <v>0</v>
      </c>
    </row>
    <row r="263" spans="9:31" x14ac:dyDescent="0.25">
      <c r="AD263" s="8"/>
    </row>
    <row r="264" spans="9:31" x14ac:dyDescent="0.25">
      <c r="W264" t="s">
        <v>51</v>
      </c>
      <c r="X264">
        <v>-0.5</v>
      </c>
      <c r="AC264">
        <f t="shared" si="24"/>
        <v>-3.5</v>
      </c>
      <c r="AD264" s="8">
        <f t="shared" si="25"/>
        <v>-8.3333333333333339</v>
      </c>
    </row>
    <row r="265" spans="9:31" x14ac:dyDescent="0.25">
      <c r="AD265" s="8"/>
    </row>
    <row r="266" spans="9:31" x14ac:dyDescent="0.25">
      <c r="W266" t="s">
        <v>53</v>
      </c>
      <c r="X266">
        <v>-0.5</v>
      </c>
      <c r="AC266">
        <f t="shared" si="24"/>
        <v>-3.5</v>
      </c>
      <c r="AD266" s="8">
        <f t="shared" si="25"/>
        <v>-8.3333333333333339</v>
      </c>
    </row>
    <row r="267" spans="9:31" x14ac:dyDescent="0.25">
      <c r="AD267" s="8"/>
    </row>
    <row r="268" spans="9:31" x14ac:dyDescent="0.25">
      <c r="AD268" s="8"/>
    </row>
    <row r="269" spans="9:31" x14ac:dyDescent="0.25">
      <c r="AD269" s="8"/>
    </row>
    <row r="270" spans="9:31" ht="15.75" thickBot="1" x14ac:dyDescent="0.3"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1"/>
      <c r="AE270" s="10"/>
    </row>
    <row r="271" spans="9:31" x14ac:dyDescent="0.25">
      <c r="I271" t="s">
        <v>30</v>
      </c>
      <c r="AD271" s="9"/>
      <c r="AE271" t="s">
        <v>60</v>
      </c>
    </row>
    <row r="272" spans="9:31" x14ac:dyDescent="0.25">
      <c r="W272" t="s">
        <v>42</v>
      </c>
      <c r="X272" t="s">
        <v>44</v>
      </c>
      <c r="Y272" t="s">
        <v>40</v>
      </c>
      <c r="AB272" t="s">
        <v>46</v>
      </c>
      <c r="AC272" t="s">
        <v>58</v>
      </c>
      <c r="AE272">
        <v>50</v>
      </c>
    </row>
    <row r="273" spans="9:31" x14ac:dyDescent="0.25">
      <c r="X273" t="s">
        <v>68</v>
      </c>
      <c r="Y273" t="s">
        <v>36</v>
      </c>
      <c r="Z273" t="s">
        <v>37</v>
      </c>
      <c r="AA273" t="s">
        <v>36</v>
      </c>
      <c r="AB273" t="s">
        <v>37</v>
      </c>
      <c r="AD273" t="s">
        <v>59</v>
      </c>
    </row>
    <row r="274" spans="9:31" x14ac:dyDescent="0.25">
      <c r="K274" t="s">
        <v>88</v>
      </c>
      <c r="W274" t="s">
        <v>41</v>
      </c>
      <c r="X274">
        <v>101444</v>
      </c>
      <c r="AA274">
        <f>0.08*X274</f>
        <v>8115.52</v>
      </c>
      <c r="AB274">
        <f>-AA274</f>
        <v>-8115.52</v>
      </c>
      <c r="AC274">
        <v>0</v>
      </c>
      <c r="AD274" s="8">
        <v>0</v>
      </c>
    </row>
    <row r="275" spans="9:31" x14ac:dyDescent="0.25">
      <c r="W275" t="s">
        <v>35</v>
      </c>
      <c r="X275">
        <v>98321</v>
      </c>
      <c r="AC275">
        <f>$X$274-X275</f>
        <v>3123</v>
      </c>
      <c r="AD275" s="8">
        <f>$AE$272*AC275/$AA$274</f>
        <v>19.240911241670279</v>
      </c>
    </row>
    <row r="276" spans="9:31" x14ac:dyDescent="0.25">
      <c r="W276" t="s">
        <v>38</v>
      </c>
      <c r="X276">
        <v>98132</v>
      </c>
      <c r="AC276">
        <f t="shared" ref="AC276:AC283" si="26">$X$274-X276</f>
        <v>3312</v>
      </c>
      <c r="AD276" s="8">
        <f>$AE$272*AC276/$AA$274</f>
        <v>20.405346792318912</v>
      </c>
    </row>
    <row r="277" spans="9:31" x14ac:dyDescent="0.25">
      <c r="W277" t="s">
        <v>47</v>
      </c>
      <c r="X277">
        <v>99022</v>
      </c>
      <c r="AC277">
        <f t="shared" si="26"/>
        <v>2422</v>
      </c>
      <c r="AD277" s="8">
        <f t="shared" ref="AD277:AD283" si="27">$AE$272*AC277/$AA$274</f>
        <v>14.922025945349157</v>
      </c>
    </row>
    <row r="278" spans="9:31" x14ac:dyDescent="0.25">
      <c r="W278" t="s">
        <v>49</v>
      </c>
      <c r="X278">
        <v>100778</v>
      </c>
      <c r="AC278">
        <f t="shared" si="26"/>
        <v>666</v>
      </c>
      <c r="AD278" s="8">
        <f t="shared" si="27"/>
        <v>4.1032490832380422</v>
      </c>
    </row>
    <row r="279" spans="9:31" x14ac:dyDescent="0.25">
      <c r="W279" t="s">
        <v>43</v>
      </c>
      <c r="X279">
        <v>101407</v>
      </c>
      <c r="AC279">
        <f t="shared" si="26"/>
        <v>37</v>
      </c>
      <c r="AD279" s="8">
        <f t="shared" si="27"/>
        <v>0.22795828240211347</v>
      </c>
    </row>
    <row r="280" spans="9:31" x14ac:dyDescent="0.25">
      <c r="AD280" s="8"/>
    </row>
    <row r="281" spans="9:31" x14ac:dyDescent="0.25">
      <c r="W281" t="s">
        <v>51</v>
      </c>
      <c r="X281">
        <v>98000</v>
      </c>
      <c r="AC281">
        <f t="shared" si="26"/>
        <v>3444</v>
      </c>
      <c r="AD281" s="8">
        <f t="shared" si="27"/>
        <v>21.218603367375103</v>
      </c>
    </row>
    <row r="282" spans="9:31" x14ac:dyDescent="0.25">
      <c r="AD282" s="8"/>
    </row>
    <row r="283" spans="9:31" x14ac:dyDescent="0.25">
      <c r="W283" t="s">
        <v>53</v>
      </c>
      <c r="X283">
        <v>95000</v>
      </c>
      <c r="Y283" t="s">
        <v>65</v>
      </c>
      <c r="AC283">
        <f t="shared" si="26"/>
        <v>6444</v>
      </c>
      <c r="AD283" s="8">
        <f t="shared" si="27"/>
        <v>39.701707345924845</v>
      </c>
    </row>
    <row r="284" spans="9:31" x14ac:dyDescent="0.25">
      <c r="AD284" s="8"/>
    </row>
    <row r="285" spans="9:31" x14ac:dyDescent="0.25">
      <c r="AD285" s="8"/>
    </row>
    <row r="286" spans="9:31" x14ac:dyDescent="0.25">
      <c r="AD286" s="8"/>
    </row>
    <row r="287" spans="9:31" ht="15.75" thickBot="1" x14ac:dyDescent="0.3"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1"/>
      <c r="AE287" s="10"/>
    </row>
    <row r="288" spans="9:31" x14ac:dyDescent="0.25">
      <c r="I288" t="s">
        <v>0</v>
      </c>
      <c r="AD288" s="9"/>
      <c r="AE288" t="s">
        <v>60</v>
      </c>
    </row>
    <row r="289" spans="9:32" x14ac:dyDescent="0.25">
      <c r="W289" t="s">
        <v>42</v>
      </c>
      <c r="X289" t="s">
        <v>44</v>
      </c>
      <c r="Y289" t="s">
        <v>40</v>
      </c>
      <c r="AB289" t="s">
        <v>46</v>
      </c>
      <c r="AC289" t="s">
        <v>58</v>
      </c>
      <c r="AE289">
        <v>50</v>
      </c>
    </row>
    <row r="290" spans="9:32" x14ac:dyDescent="0.25">
      <c r="X290" t="s">
        <v>68</v>
      </c>
      <c r="Y290" t="s">
        <v>36</v>
      </c>
      <c r="Z290" t="s">
        <v>37</v>
      </c>
      <c r="AA290" t="s">
        <v>36</v>
      </c>
      <c r="AB290" t="s">
        <v>37</v>
      </c>
      <c r="AD290" t="s">
        <v>59</v>
      </c>
    </row>
    <row r="291" spans="9:32" x14ac:dyDescent="0.25">
      <c r="W291" t="s">
        <v>41</v>
      </c>
      <c r="X291">
        <v>762022</v>
      </c>
      <c r="AA291">
        <f>0.08*X291</f>
        <v>60961.760000000002</v>
      </c>
      <c r="AB291">
        <f>-AA291</f>
        <v>-60961.760000000002</v>
      </c>
      <c r="AC291">
        <v>0</v>
      </c>
      <c r="AD291" s="8">
        <v>0</v>
      </c>
    </row>
    <row r="292" spans="9:32" x14ac:dyDescent="0.25">
      <c r="W292" t="s">
        <v>35</v>
      </c>
      <c r="X292">
        <v>730529</v>
      </c>
      <c r="AC292">
        <f>$X$291-X292</f>
        <v>31493</v>
      </c>
      <c r="AD292" s="8">
        <f>$AE$289*AC292/$AA$291</f>
        <v>25.830126951715304</v>
      </c>
    </row>
    <row r="293" spans="9:32" x14ac:dyDescent="0.25">
      <c r="K293" t="s">
        <v>87</v>
      </c>
      <c r="W293" t="s">
        <v>38</v>
      </c>
      <c r="X293">
        <v>730529</v>
      </c>
      <c r="AC293">
        <f t="shared" ref="AC293:AC300" si="28">$X$291-X293</f>
        <v>31493</v>
      </c>
      <c r="AD293" s="8">
        <f t="shared" ref="AD293:AD300" si="29">$AE$289*AC293/$AA$291</f>
        <v>25.830126951715304</v>
      </c>
    </row>
    <row r="294" spans="9:32" x14ac:dyDescent="0.25">
      <c r="W294" t="s">
        <v>47</v>
      </c>
      <c r="X294">
        <v>705767</v>
      </c>
      <c r="AC294">
        <f t="shared" si="28"/>
        <v>56255</v>
      </c>
      <c r="AD294" s="8">
        <f t="shared" si="29"/>
        <v>46.139579959633707</v>
      </c>
    </row>
    <row r="295" spans="9:32" x14ac:dyDescent="0.25">
      <c r="W295" t="s">
        <v>49</v>
      </c>
      <c r="X295">
        <v>736503</v>
      </c>
      <c r="AC295">
        <f t="shared" si="28"/>
        <v>25519</v>
      </c>
      <c r="AD295" s="8">
        <f t="shared" si="29"/>
        <v>20.930334032350771</v>
      </c>
    </row>
    <row r="296" spans="9:32" x14ac:dyDescent="0.25">
      <c r="W296" t="s">
        <v>43</v>
      </c>
      <c r="X296">
        <v>755888</v>
      </c>
      <c r="AC296">
        <f t="shared" si="28"/>
        <v>6134</v>
      </c>
      <c r="AD296" s="8">
        <f t="shared" si="29"/>
        <v>5.0310227263779783</v>
      </c>
    </row>
    <row r="297" spans="9:32" x14ac:dyDescent="0.25">
      <c r="AD297" s="8"/>
    </row>
    <row r="298" spans="9:32" x14ac:dyDescent="0.25">
      <c r="W298" t="s">
        <v>51</v>
      </c>
      <c r="X298">
        <v>730000</v>
      </c>
      <c r="AC298">
        <f t="shared" si="28"/>
        <v>32022</v>
      </c>
      <c r="AD298" s="8">
        <f t="shared" si="29"/>
        <v>26.264005501153509</v>
      </c>
    </row>
    <row r="299" spans="9:32" x14ac:dyDescent="0.25">
      <c r="AD299" s="8"/>
    </row>
    <row r="300" spans="9:32" x14ac:dyDescent="0.25">
      <c r="W300" t="s">
        <v>53</v>
      </c>
      <c r="X300">
        <v>701000</v>
      </c>
      <c r="Y300" t="s">
        <v>65</v>
      </c>
      <c r="AC300">
        <f t="shared" si="28"/>
        <v>61022</v>
      </c>
      <c r="AD300" s="8">
        <f t="shared" si="29"/>
        <v>50.049408022340558</v>
      </c>
    </row>
    <row r="301" spans="9:32" x14ac:dyDescent="0.25">
      <c r="AD301" s="8"/>
    </row>
    <row r="302" spans="9:32" x14ac:dyDescent="0.25">
      <c r="AD302" s="8"/>
      <c r="AF302" t="s">
        <v>93</v>
      </c>
    </row>
    <row r="303" spans="9:32" x14ac:dyDescent="0.25">
      <c r="AD303" s="8"/>
    </row>
    <row r="304" spans="9:32" ht="15.75" thickBot="1" x14ac:dyDescent="0.3"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1"/>
      <c r="AE304" s="10"/>
    </row>
    <row r="305" spans="9:31" x14ac:dyDescent="0.25">
      <c r="I305" t="s">
        <v>31</v>
      </c>
      <c r="AD305" s="9"/>
      <c r="AE305" t="s">
        <v>60</v>
      </c>
    </row>
    <row r="306" spans="9:31" x14ac:dyDescent="0.25">
      <c r="W306" t="s">
        <v>42</v>
      </c>
      <c r="X306" t="s">
        <v>44</v>
      </c>
      <c r="Y306" t="s">
        <v>40</v>
      </c>
      <c r="AB306" t="s">
        <v>46</v>
      </c>
      <c r="AC306" t="s">
        <v>58</v>
      </c>
      <c r="AE306">
        <v>50</v>
      </c>
    </row>
    <row r="307" spans="9:31" x14ac:dyDescent="0.25">
      <c r="X307" t="s">
        <v>61</v>
      </c>
      <c r="Y307" t="s">
        <v>36</v>
      </c>
      <c r="Z307" t="s">
        <v>37</v>
      </c>
      <c r="AA307" t="s">
        <v>36</v>
      </c>
      <c r="AB307" t="s">
        <v>37</v>
      </c>
      <c r="AD307" t="s">
        <v>59</v>
      </c>
    </row>
    <row r="308" spans="9:31" x14ac:dyDescent="0.25">
      <c r="W308" t="s">
        <v>41</v>
      </c>
      <c r="X308">
        <v>0</v>
      </c>
      <c r="AA308">
        <f>0.08*X309</f>
        <v>0.06</v>
      </c>
      <c r="AB308">
        <f>-AA308</f>
        <v>-0.06</v>
      </c>
      <c r="AC308">
        <v>0</v>
      </c>
      <c r="AD308" s="8">
        <v>0</v>
      </c>
    </row>
    <row r="309" spans="9:31" x14ac:dyDescent="0.25">
      <c r="K309" t="s">
        <v>86</v>
      </c>
      <c r="W309" t="s">
        <v>35</v>
      </c>
      <c r="X309">
        <v>0.75</v>
      </c>
      <c r="AC309">
        <f>-3+X309</f>
        <v>-2.25</v>
      </c>
      <c r="AD309" s="8">
        <f>$AE$187/3*X309</f>
        <v>12.5</v>
      </c>
    </row>
    <row r="310" spans="9:31" x14ac:dyDescent="0.25">
      <c r="W310" t="s">
        <v>38</v>
      </c>
      <c r="X310">
        <v>1</v>
      </c>
      <c r="AC310">
        <f t="shared" ref="AC310:AC317" si="30">-3+X310</f>
        <v>-2</v>
      </c>
      <c r="AD310" s="8">
        <f t="shared" ref="AD310:AD317" si="31">$AE$187/3*X310</f>
        <v>16.666666666666668</v>
      </c>
    </row>
    <row r="311" spans="9:31" x14ac:dyDescent="0.25">
      <c r="W311" t="s">
        <v>47</v>
      </c>
      <c r="X311">
        <v>0.5</v>
      </c>
      <c r="AC311">
        <f t="shared" si="30"/>
        <v>-2.5</v>
      </c>
      <c r="AD311" s="8">
        <f t="shared" si="31"/>
        <v>8.3333333333333339</v>
      </c>
    </row>
    <row r="312" spans="9:31" x14ac:dyDescent="0.25">
      <c r="W312" t="s">
        <v>49</v>
      </c>
      <c r="X312">
        <v>0.75</v>
      </c>
      <c r="AC312">
        <f t="shared" si="30"/>
        <v>-2.25</v>
      </c>
      <c r="AD312" s="8">
        <f t="shared" si="31"/>
        <v>12.5</v>
      </c>
    </row>
    <row r="313" spans="9:31" x14ac:dyDescent="0.25">
      <c r="W313" t="s">
        <v>43</v>
      </c>
      <c r="X313">
        <v>0</v>
      </c>
      <c r="AC313">
        <f t="shared" si="30"/>
        <v>-3</v>
      </c>
      <c r="AD313" s="8">
        <f t="shared" si="31"/>
        <v>0</v>
      </c>
    </row>
    <row r="314" spans="9:31" x14ac:dyDescent="0.25">
      <c r="AD314" s="8"/>
    </row>
    <row r="315" spans="9:31" x14ac:dyDescent="0.25">
      <c r="W315" t="s">
        <v>51</v>
      </c>
      <c r="X315">
        <v>1</v>
      </c>
      <c r="AC315">
        <f t="shared" si="30"/>
        <v>-2</v>
      </c>
      <c r="AD315" s="8">
        <f t="shared" si="31"/>
        <v>16.666666666666668</v>
      </c>
    </row>
    <row r="316" spans="9:31" x14ac:dyDescent="0.25">
      <c r="AD316" s="8"/>
    </row>
    <row r="317" spans="9:31" x14ac:dyDescent="0.25">
      <c r="W317" t="s">
        <v>53</v>
      </c>
      <c r="X317">
        <v>1.25</v>
      </c>
      <c r="AC317">
        <f t="shared" si="30"/>
        <v>-1.75</v>
      </c>
      <c r="AD317" s="8">
        <f t="shared" si="31"/>
        <v>20.833333333333336</v>
      </c>
    </row>
    <row r="318" spans="9:31" x14ac:dyDescent="0.25">
      <c r="AD318" s="8"/>
    </row>
    <row r="319" spans="9:31" x14ac:dyDescent="0.25">
      <c r="AD319" s="8"/>
    </row>
    <row r="320" spans="9:31" x14ac:dyDescent="0.25">
      <c r="AD320" s="8"/>
    </row>
    <row r="321" spans="9:31" ht="15.75" thickBot="1" x14ac:dyDescent="0.3"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1"/>
      <c r="AE321" s="10"/>
    </row>
    <row r="322" spans="9:31" x14ac:dyDescent="0.25">
      <c r="I322" t="s">
        <v>33</v>
      </c>
      <c r="AD322" s="9"/>
      <c r="AE322" t="s">
        <v>60</v>
      </c>
    </row>
    <row r="323" spans="9:31" x14ac:dyDescent="0.25">
      <c r="W323" t="s">
        <v>42</v>
      </c>
      <c r="X323" t="s">
        <v>44</v>
      </c>
      <c r="Y323" t="s">
        <v>40</v>
      </c>
      <c r="AB323" t="s">
        <v>46</v>
      </c>
      <c r="AC323" t="s">
        <v>58</v>
      </c>
      <c r="AE323">
        <v>50</v>
      </c>
    </row>
    <row r="324" spans="9:31" x14ac:dyDescent="0.25">
      <c r="X324" t="s">
        <v>61</v>
      </c>
      <c r="Y324" t="s">
        <v>36</v>
      </c>
      <c r="Z324" t="s">
        <v>37</v>
      </c>
      <c r="AA324" t="s">
        <v>36</v>
      </c>
      <c r="AB324" t="s">
        <v>37</v>
      </c>
      <c r="AD324" t="s">
        <v>59</v>
      </c>
    </row>
    <row r="325" spans="9:31" x14ac:dyDescent="0.25">
      <c r="W325" t="s">
        <v>41</v>
      </c>
      <c r="X325">
        <v>0</v>
      </c>
      <c r="AA325">
        <f>0.08*X326</f>
        <v>0.04</v>
      </c>
      <c r="AB325">
        <f>-AA325</f>
        <v>-0.04</v>
      </c>
      <c r="AC325">
        <v>0</v>
      </c>
      <c r="AD325" s="8">
        <v>0</v>
      </c>
    </row>
    <row r="326" spans="9:31" x14ac:dyDescent="0.25">
      <c r="W326" t="s">
        <v>35</v>
      </c>
      <c r="X326">
        <v>0.5</v>
      </c>
      <c r="AC326">
        <f>-3+X326</f>
        <v>-2.5</v>
      </c>
      <c r="AD326" s="8">
        <f>$AE$187/3*X326</f>
        <v>8.3333333333333339</v>
      </c>
    </row>
    <row r="327" spans="9:31" x14ac:dyDescent="0.25">
      <c r="K327" t="s">
        <v>86</v>
      </c>
      <c r="W327" t="s">
        <v>38</v>
      </c>
      <c r="X327">
        <v>0.5</v>
      </c>
      <c r="AC327">
        <f t="shared" ref="AC327:AC334" si="32">-3+X327</f>
        <v>-2.5</v>
      </c>
      <c r="AD327" s="8">
        <f t="shared" ref="AD327:AD334" si="33">$AE$187/3*X327</f>
        <v>8.3333333333333339</v>
      </c>
    </row>
    <row r="328" spans="9:31" x14ac:dyDescent="0.25">
      <c r="W328" t="s">
        <v>47</v>
      </c>
      <c r="X328">
        <v>2</v>
      </c>
      <c r="AC328">
        <f t="shared" si="32"/>
        <v>-1</v>
      </c>
      <c r="AD328" s="8">
        <f t="shared" si="33"/>
        <v>33.333333333333336</v>
      </c>
    </row>
    <row r="329" spans="9:31" x14ac:dyDescent="0.25">
      <c r="W329" t="s">
        <v>49</v>
      </c>
      <c r="X329">
        <v>1.75</v>
      </c>
      <c r="AC329">
        <f t="shared" si="32"/>
        <v>-1.25</v>
      </c>
      <c r="AD329" s="8">
        <f t="shared" si="33"/>
        <v>29.166666666666668</v>
      </c>
    </row>
    <row r="330" spans="9:31" x14ac:dyDescent="0.25">
      <c r="W330" t="s">
        <v>43</v>
      </c>
      <c r="X330">
        <v>1.25</v>
      </c>
      <c r="AC330">
        <f t="shared" si="32"/>
        <v>-1.75</v>
      </c>
      <c r="AD330" s="8">
        <f t="shared" si="33"/>
        <v>20.833333333333336</v>
      </c>
    </row>
    <row r="331" spans="9:31" x14ac:dyDescent="0.25">
      <c r="AD331" s="8"/>
    </row>
    <row r="332" spans="9:31" x14ac:dyDescent="0.25">
      <c r="W332" t="s">
        <v>51</v>
      </c>
      <c r="X332">
        <v>2</v>
      </c>
      <c r="AC332">
        <f t="shared" si="32"/>
        <v>-1</v>
      </c>
      <c r="AD332" s="8">
        <f t="shared" si="33"/>
        <v>33.333333333333336</v>
      </c>
    </row>
    <row r="333" spans="9:31" x14ac:dyDescent="0.25">
      <c r="AD333" s="8"/>
    </row>
    <row r="334" spans="9:31" x14ac:dyDescent="0.25">
      <c r="W334" t="s">
        <v>53</v>
      </c>
      <c r="X334">
        <v>2</v>
      </c>
      <c r="AC334">
        <f t="shared" si="32"/>
        <v>-1</v>
      </c>
      <c r="AD334" s="8">
        <f t="shared" si="33"/>
        <v>33.333333333333336</v>
      </c>
    </row>
    <row r="335" spans="9:31" x14ac:dyDescent="0.25">
      <c r="AD335" s="8"/>
    </row>
    <row r="336" spans="9:31" x14ac:dyDescent="0.25">
      <c r="AD336" s="8"/>
    </row>
    <row r="337" spans="9:31" x14ac:dyDescent="0.25">
      <c r="AD337" s="8"/>
    </row>
    <row r="338" spans="9:31" ht="15.75" thickBot="1" x14ac:dyDescent="0.3"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Y338" s="10"/>
      <c r="Z338" s="10"/>
      <c r="AA338" s="10"/>
      <c r="AB338" s="10"/>
      <c r="AC338" s="10"/>
      <c r="AD338" s="11"/>
      <c r="AE338" s="10"/>
    </row>
    <row r="339" spans="9:31" x14ac:dyDescent="0.25">
      <c r="I339" t="s">
        <v>34</v>
      </c>
      <c r="AD339" s="9"/>
      <c r="AE339" t="s">
        <v>60</v>
      </c>
    </row>
    <row r="340" spans="9:31" x14ac:dyDescent="0.25">
      <c r="W340" t="s">
        <v>42</v>
      </c>
      <c r="X340" t="s">
        <v>44</v>
      </c>
      <c r="Y340" t="s">
        <v>40</v>
      </c>
      <c r="AB340" t="s">
        <v>46</v>
      </c>
      <c r="AC340" t="s">
        <v>58</v>
      </c>
      <c r="AE340">
        <v>50</v>
      </c>
    </row>
    <row r="341" spans="9:31" x14ac:dyDescent="0.25">
      <c r="K341" t="s">
        <v>86</v>
      </c>
      <c r="X341" t="s">
        <v>61</v>
      </c>
      <c r="Y341" t="s">
        <v>36</v>
      </c>
      <c r="Z341" t="s">
        <v>37</v>
      </c>
      <c r="AA341" t="s">
        <v>36</v>
      </c>
      <c r="AB341" t="s">
        <v>37</v>
      </c>
      <c r="AD341" t="s">
        <v>59</v>
      </c>
    </row>
    <row r="342" spans="9:31" x14ac:dyDescent="0.25">
      <c r="W342" t="s">
        <v>41</v>
      </c>
      <c r="X342">
        <v>0</v>
      </c>
      <c r="AA342">
        <f>0.08*X343</f>
        <v>0.08</v>
      </c>
      <c r="AB342">
        <f>-AA342</f>
        <v>-0.08</v>
      </c>
      <c r="AC342">
        <v>0</v>
      </c>
      <c r="AD342" s="8">
        <v>0</v>
      </c>
    </row>
    <row r="343" spans="9:31" x14ac:dyDescent="0.25">
      <c r="W343" t="s">
        <v>35</v>
      </c>
      <c r="X343">
        <v>1</v>
      </c>
      <c r="AC343">
        <f>-3+X343</f>
        <v>-2</v>
      </c>
      <c r="AD343" s="8">
        <f>$AE$187/3*X343</f>
        <v>16.666666666666668</v>
      </c>
    </row>
    <row r="344" spans="9:31" x14ac:dyDescent="0.25">
      <c r="W344" t="s">
        <v>38</v>
      </c>
      <c r="X344">
        <v>1</v>
      </c>
      <c r="AC344">
        <f t="shared" ref="AC344:AC351" si="34">-3+X344</f>
        <v>-2</v>
      </c>
      <c r="AD344" s="8">
        <f t="shared" ref="AD344:AD351" si="35">$AE$187/3*X344</f>
        <v>16.666666666666668</v>
      </c>
    </row>
    <row r="345" spans="9:31" x14ac:dyDescent="0.25">
      <c r="W345" t="s">
        <v>47</v>
      </c>
      <c r="X345">
        <v>1.5</v>
      </c>
      <c r="AC345">
        <f t="shared" si="34"/>
        <v>-1.5</v>
      </c>
      <c r="AD345" s="8">
        <f t="shared" si="35"/>
        <v>25</v>
      </c>
    </row>
    <row r="346" spans="9:31" x14ac:dyDescent="0.25">
      <c r="W346" t="s">
        <v>49</v>
      </c>
      <c r="X346">
        <v>1.25</v>
      </c>
      <c r="AC346">
        <f t="shared" si="34"/>
        <v>-1.75</v>
      </c>
      <c r="AD346" s="8">
        <f t="shared" si="35"/>
        <v>20.833333333333336</v>
      </c>
    </row>
    <row r="347" spans="9:31" x14ac:dyDescent="0.25">
      <c r="W347" t="s">
        <v>43</v>
      </c>
      <c r="X347">
        <v>0.75</v>
      </c>
      <c r="AC347">
        <f t="shared" si="34"/>
        <v>-2.25</v>
      </c>
      <c r="AD347" s="8">
        <f t="shared" si="35"/>
        <v>12.5</v>
      </c>
    </row>
    <row r="348" spans="9:31" x14ac:dyDescent="0.25">
      <c r="AD348" s="8"/>
    </row>
    <row r="349" spans="9:31" x14ac:dyDescent="0.25">
      <c r="W349" t="s">
        <v>51</v>
      </c>
      <c r="X349">
        <v>1.5</v>
      </c>
      <c r="AC349">
        <f t="shared" si="34"/>
        <v>-1.5</v>
      </c>
      <c r="AD349" s="8">
        <f t="shared" si="35"/>
        <v>25</v>
      </c>
    </row>
    <row r="350" spans="9:31" x14ac:dyDescent="0.25">
      <c r="AD350" s="8"/>
    </row>
    <row r="351" spans="9:31" x14ac:dyDescent="0.25">
      <c r="W351" t="s">
        <v>53</v>
      </c>
      <c r="X351">
        <v>1.5</v>
      </c>
      <c r="AC351">
        <f t="shared" si="34"/>
        <v>-1.5</v>
      </c>
      <c r="AD351" s="8">
        <f t="shared" si="35"/>
        <v>25</v>
      </c>
    </row>
    <row r="352" spans="9:31" x14ac:dyDescent="0.25">
      <c r="AD352" s="8"/>
    </row>
    <row r="353" spans="9:31" x14ac:dyDescent="0.25">
      <c r="AD353" s="8"/>
    </row>
    <row r="354" spans="9:31" x14ac:dyDescent="0.25">
      <c r="AD354" s="8"/>
    </row>
    <row r="355" spans="9:31" ht="15.75" thickBot="1" x14ac:dyDescent="0.3"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1"/>
      <c r="AE355" s="10"/>
    </row>
  </sheetData>
  <mergeCells count="6">
    <mergeCell ref="AK2:AL2"/>
    <mergeCell ref="I1:R1"/>
    <mergeCell ref="S1:V1"/>
    <mergeCell ref="AC2:AF2"/>
    <mergeCell ref="AG2:AH2"/>
    <mergeCell ref="AI2:AJ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Tabelle9</vt:lpstr>
      <vt:lpstr>Tabelle3</vt:lpstr>
      <vt:lpstr>Tabelle2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Sieber</dc:creator>
  <cp:lastModifiedBy>Jakob Sieber</cp:lastModifiedBy>
  <dcterms:created xsi:type="dcterms:W3CDTF">2019-03-16T07:43:45Z</dcterms:created>
  <dcterms:modified xsi:type="dcterms:W3CDTF">2019-06-03T06:57:14Z</dcterms:modified>
</cp:coreProperties>
</file>